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6705" activeTab="24"/>
  </bookViews>
  <sheets>
    <sheet name="приложен 1 (3)" sheetId="1" r:id="rId1"/>
    <sheet name="приложен 1)" sheetId="2" state="hidden" r:id="rId2"/>
    <sheet name="3" sheetId="3" state="hidden" r:id="rId3"/>
    <sheet name="приложен2" sheetId="4" state="hidden" r:id="rId4"/>
    <sheet name="прил 4" sheetId="5" state="hidden" r:id="rId5"/>
    <sheet name="прилож №5" sheetId="6" state="hidden" r:id="rId6"/>
    <sheet name="6" sheetId="7" r:id="rId7"/>
    <sheet name="7" sheetId="8" state="hidden" r:id="rId8"/>
    <sheet name="8" sheetId="9" r:id="rId9"/>
    <sheet name="9" sheetId="10" state="hidden" r:id="rId10"/>
    <sheet name="10" sheetId="11" r:id="rId11"/>
    <sheet name="11" sheetId="12" state="hidden" r:id="rId12"/>
    <sheet name="прил прогр № 12" sheetId="13" r:id="rId13"/>
    <sheet name="прил прог № 13" sheetId="14" state="hidden" r:id="rId14"/>
    <sheet name="13-1" sheetId="15" state="hidden" r:id="rId15"/>
    <sheet name="14" sheetId="16" state="hidden" r:id="rId16"/>
    <sheet name="15" sheetId="17" r:id="rId17"/>
    <sheet name="16" sheetId="18" state="hidden" r:id="rId18"/>
    <sheet name="17-1" sheetId="19" r:id="rId19"/>
    <sheet name="18" sheetId="20" state="hidden" r:id="rId20"/>
    <sheet name="19" sheetId="21" state="hidden" r:id="rId21"/>
    <sheet name="20" sheetId="22" state="hidden" r:id="rId22"/>
    <sheet name="Лист1" sheetId="23" state="hidden" r:id="rId23"/>
    <sheet name="Лист2" sheetId="24" state="hidden" r:id="rId24"/>
    <sheet name="Лист5" sheetId="25" r:id="rId25"/>
  </sheets>
  <definedNames>
    <definedName name="_xlnm.Print_Titles" localSheetId="10">'10'!$28:$28</definedName>
    <definedName name="_xlnm.Print_Titles" localSheetId="11">'11'!$23:$23</definedName>
    <definedName name="_xlnm.Print_Titles" localSheetId="6">'6'!$28:$28</definedName>
    <definedName name="_xlnm.Print_Titles" localSheetId="7">'7'!$27:$27</definedName>
    <definedName name="_xlnm.Print_Titles" localSheetId="8">'8'!$24:$24</definedName>
    <definedName name="_xlnm.Print_Titles" localSheetId="9">'9'!$17:$17</definedName>
    <definedName name="_xlnm.Print_Area" localSheetId="10">'10'!$A$1:$H$535</definedName>
    <definedName name="_xlnm.Print_Area" localSheetId="11">'11'!$A$2:$I$529</definedName>
    <definedName name="_xlnm.Print_Area" localSheetId="20">'19'!$A$2:$J$23</definedName>
    <definedName name="_xlnm.Print_Area" localSheetId="21">'20'!$A$2:$J$23</definedName>
    <definedName name="_xlnm.Print_Area" localSheetId="2">'3'!$A$1:$C$27</definedName>
    <definedName name="_xlnm.Print_Area" localSheetId="6">'6'!$A$1:$I$267</definedName>
    <definedName name="_xlnm.Print_Area" localSheetId="7">'7'!$A$2:$I$267</definedName>
    <definedName name="_xlnm.Print_Area" localSheetId="8">'8'!$A$1:$I$522</definedName>
    <definedName name="_xlnm.Print_Area" localSheetId="9">'9'!$A$1:$I$515</definedName>
    <definedName name="_xlnm.Print_Area" localSheetId="4">'прил 4'!$A$1:$C$38</definedName>
    <definedName name="_xlnm.Print_Area" localSheetId="0">'приложен 1 (3)'!$A$1:$M$88</definedName>
    <definedName name="_xlnm.Print_Area" localSheetId="1">'приложен 1)'!$A$1:$M$88</definedName>
    <definedName name="_xlnm.Print_Area" localSheetId="3">'приложен2'!$A$1:$V$83</definedName>
  </definedNames>
  <calcPr fullCalcOnLoad="1"/>
</workbook>
</file>

<file path=xl/sharedStrings.xml><?xml version="1.0" encoding="utf-8"?>
<sst xmlns="http://schemas.openxmlformats.org/spreadsheetml/2006/main" count="7795" uniqueCount="686">
  <si>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</si>
  <si>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</si>
  <si>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</si>
  <si>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</si>
  <si>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</si>
  <si>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</si>
  <si>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</si>
  <si>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</si>
  <si>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</si>
  <si>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</si>
  <si>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</si>
  <si>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</si>
  <si>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</si>
  <si>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</si>
  <si>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</si>
  <si>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</si>
  <si>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</si>
  <si>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</si>
  <si>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</si>
  <si>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</si>
  <si>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</si>
  <si>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</si>
  <si>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</si>
  <si>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</si>
  <si>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</si>
  <si>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</si>
  <si>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</si>
  <si>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</si>
  <si>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</si>
  <si>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</si>
  <si>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</si>
  <si>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</si>
  <si>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</si>
  <si>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</si>
  <si>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</si>
  <si>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</si>
  <si>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</si>
  <si>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</si>
  <si>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</si>
  <si>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</si>
  <si>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</si>
  <si>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</si>
  <si>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</si>
  <si>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</si>
  <si>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</si>
  <si>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</si>
  <si>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</si>
  <si>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</si>
  <si>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</si>
  <si>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</si>
  <si>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</si>
  <si>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</si>
  <si>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</si>
  <si>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</si>
  <si>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</si>
  <si>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</si>
  <si>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</si>
  <si>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</si>
  <si>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</si>
  <si>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</si>
  <si>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</si>
  <si>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</si>
  <si>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</si>
  <si>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</si>
  <si>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</si>
  <si>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</si>
  <si>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</si>
  <si>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</si>
  <si>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</si>
  <si>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</si>
  <si>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</si>
  <si>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</si>
  <si>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</si>
  <si>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</si>
  <si>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</si>
  <si>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</si>
  <si>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</si>
  <si>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</si>
  <si>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</si>
  <si>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</si>
  <si>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</si>
  <si>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</si>
  <si>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</si>
  <si>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</si>
  <si>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</si>
  <si>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</si>
  <si>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</si>
  <si>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</si>
  <si>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</si>
  <si>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</si>
  <si>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</si>
  <si>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</si>
  <si>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</si>
  <si>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</si>
  <si>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</si>
  <si>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</si>
  <si>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</si>
  <si>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</si>
  <si>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</si>
  <si>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</si>
  <si>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</si>
  <si>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</si>
  <si>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</si>
  <si>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</si>
  <si>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</si>
  <si>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</si>
  <si>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</si>
  <si>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</si>
  <si>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</si>
  <si>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</si>
  <si>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</si>
  <si>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</si>
  <si>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</si>
  <si>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</si>
  <si>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</si>
  <si>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</si>
  <si>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</si>
  <si>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</si>
  <si>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</si>
  <si>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</si>
  <si>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</si>
  <si>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</si>
  <si>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</si>
  <si>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</si>
  <si>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</si>
  <si>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</si>
  <si>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</si>
  <si>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</si>
  <si>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</si>
  <si>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</si>
  <si>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</si>
  <si>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</si>
  <si>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</si>
  <si>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</si>
  <si>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</si>
  <si>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</si>
  <si>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</si>
  <si>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</si>
  <si>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</si>
  <si>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</si>
  <si>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</si>
  <si>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</si>
  <si>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</si>
  <si>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</si>
  <si>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</si>
  <si>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</si>
  <si>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</si>
  <si>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</si>
  <si>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</si>
  <si>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</si>
  <si>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</si>
  <si>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</si>
  <si>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Всего:</t>
  </si>
  <si>
    <t>КВСР</t>
  </si>
  <si>
    <t>КЦСР</t>
  </si>
  <si>
    <t>КВР</t>
  </si>
  <si>
    <t>ЭКР</t>
  </si>
  <si>
    <t>сумма</t>
  </si>
  <si>
    <t>№ п/п</t>
  </si>
  <si>
    <t>Приложение № 12</t>
  </si>
  <si>
    <t>Приложение № 13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</si>
  <si>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</si>
  <si>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</si>
  <si>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</si>
  <si>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</si>
  <si>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</si>
  <si>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</si>
  <si>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</si>
  <si>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</si>
  <si>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</si>
  <si>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</si>
  <si>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</si>
  <si>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</si>
  <si>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</si>
  <si>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</si>
  <si>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</si>
  <si>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</si>
  <si>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</si>
  <si>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</si>
  <si>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</si>
  <si>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</si>
  <si>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</si>
  <si>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</si>
  <si>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</si>
  <si>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</si>
  <si>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</si>
  <si>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</si>
  <si>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</si>
  <si>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</si>
  <si>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</si>
  <si>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</si>
  <si>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</si>
  <si>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</si>
  <si>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</si>
  <si>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</si>
  <si>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</si>
  <si>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</si>
  <si>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</si>
  <si>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</si>
  <si>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</si>
  <si>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</si>
  <si>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</si>
  <si>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</si>
  <si>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</si>
  <si>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</si>
  <si>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1 09 04053 10 0000 110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</si>
  <si>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</si>
  <si>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</si>
  <si>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</si>
  <si>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</si>
  <si>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</si>
  <si>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</si>
  <si>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</si>
  <si>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</si>
  <si>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</si>
  <si>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</si>
  <si>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</si>
  <si>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</si>
  <si>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</si>
  <si>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</si>
  <si>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</si>
  <si>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</si>
  <si>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</si>
  <si>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</si>
  <si>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</si>
  <si>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</si>
  <si>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</si>
  <si>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</si>
  <si>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</si>
  <si>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</si>
  <si>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</si>
  <si>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</si>
  <si>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</si>
  <si>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</si>
  <si>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</si>
  <si>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</si>
  <si>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</si>
  <si>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</si>
  <si>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</si>
  <si>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</si>
  <si>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</si>
  <si>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</si>
  <si>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</si>
  <si>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</si>
  <si>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</si>
  <si>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</si>
  <si>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</si>
  <si>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</si>
  <si>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</si>
  <si>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</si>
  <si>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</si>
  <si>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</si>
  <si>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</si>
  <si>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</si>
  <si>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</si>
  <si>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</si>
  <si>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</si>
  <si>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</si>
  <si>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</si>
  <si>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</si>
  <si>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</si>
  <si>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</si>
  <si>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</si>
  <si>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</si>
  <si>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</si>
  <si>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</si>
  <si>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</si>
  <si>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</si>
  <si>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</si>
  <si>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</si>
  <si>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</si>
  <si>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</si>
  <si>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</si>
  <si>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</si>
  <si>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</si>
  <si>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</si>
  <si>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</si>
  <si>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</si>
  <si>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</si>
  <si>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</si>
  <si>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</si>
  <si>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</si>
  <si>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</si>
  <si>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</si>
  <si>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</si>
  <si>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</si>
  <si>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</si>
  <si>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</si>
  <si>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</si>
  <si>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</si>
  <si>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</si>
  <si>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</si>
  <si>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</si>
  <si>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</si>
  <si>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</si>
  <si>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</si>
  <si>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</si>
  <si>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</si>
  <si>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</si>
  <si>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</si>
  <si>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</si>
  <si>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</si>
  <si>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</si>
  <si>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</si>
  <si>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</si>
  <si>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</si>
  <si>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</si>
  <si>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</si>
  <si>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</si>
  <si>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</si>
  <si>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</si>
  <si>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</si>
  <si>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</si>
  <si>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</si>
  <si>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</si>
  <si>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</si>
  <si>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</si>
  <si>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</si>
  <si>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</si>
  <si>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</si>
  <si>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</si>
  <si>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</si>
  <si>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Приложение 6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</si>
  <si>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</si>
  <si>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</si>
  <si>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</si>
  <si>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</si>
  <si>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</si>
  <si>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</si>
  <si>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</si>
  <si>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</si>
  <si>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</si>
  <si>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</si>
  <si>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</si>
  <si>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</si>
  <si>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</si>
  <si>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</si>
  <si>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</si>
  <si>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</si>
  <si>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</si>
  <si>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</si>
  <si>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</si>
  <si>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</si>
  <si>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</si>
  <si>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</si>
  <si>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</si>
  <si>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</si>
  <si>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</si>
  <si>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</si>
  <si>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</si>
  <si>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Проведение выборов главы муниципального образования</t>
  </si>
  <si>
    <t>Приложение 4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</si>
  <si>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</si>
  <si>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</si>
  <si>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</si>
  <si>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</si>
  <si>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</si>
  <si>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</si>
  <si>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</si>
  <si>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</si>
  <si>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</si>
  <si>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</si>
  <si>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</si>
  <si>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</si>
  <si>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</si>
  <si>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</si>
  <si>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</si>
  <si>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</si>
  <si>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</si>
  <si>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</si>
  <si>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</si>
  <si>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</si>
  <si>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</si>
  <si>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</si>
  <si>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</si>
  <si>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</si>
  <si>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</si>
  <si>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</si>
  <si>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</si>
  <si>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</si>
  <si>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</si>
  <si>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</si>
  <si>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</si>
  <si>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</si>
  <si>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</si>
  <si>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</si>
  <si>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</si>
  <si>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</si>
  <si>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</si>
  <si>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</si>
  <si>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</si>
  <si>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</si>
  <si>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</si>
  <si>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</si>
  <si>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</si>
  <si>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</si>
  <si>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</si>
  <si>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</si>
  <si>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</si>
  <si>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</si>
  <si>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</si>
  <si>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</si>
  <si>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</si>
  <si>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</si>
  <si>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</si>
  <si>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</si>
  <si>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</si>
  <si>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</si>
  <si>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</si>
  <si>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</si>
  <si>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</si>
  <si>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</si>
  <si>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</si>
  <si>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</si>
  <si>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</si>
  <si>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</si>
  <si>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</si>
  <si>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</si>
  <si>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</si>
  <si>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</si>
  <si>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</si>
  <si>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</si>
  <si>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</si>
  <si>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</si>
  <si>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</si>
  <si>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</si>
  <si>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</si>
  <si>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</si>
  <si>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</si>
  <si>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</si>
  <si>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</si>
  <si>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</si>
  <si>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</si>
  <si>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</si>
  <si>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</si>
  <si>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</si>
  <si>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</si>
  <si>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</si>
  <si>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</si>
  <si>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</si>
  <si>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</si>
  <si>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</si>
  <si>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</si>
  <si>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</si>
  <si>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</si>
  <si>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</si>
  <si>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</si>
  <si>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</si>
  <si>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</si>
  <si>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</si>
  <si>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</si>
  <si>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</si>
  <si>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</si>
  <si>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</si>
  <si>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</si>
  <si>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</si>
  <si>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</si>
  <si>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</si>
  <si>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</si>
  <si>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</si>
  <si>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</si>
  <si>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</si>
  <si>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</si>
  <si>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</si>
  <si>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</si>
  <si>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</si>
  <si>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</si>
  <si>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</si>
  <si>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</si>
  <si>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</si>
  <si>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</si>
  <si>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</si>
  <si>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</si>
  <si>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</si>
  <si>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</si>
  <si>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</si>
  <si>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</si>
  <si>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</si>
  <si>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</si>
  <si>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</si>
  <si>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</si>
  <si>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</si>
  <si>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</si>
  <si>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</si>
  <si>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</si>
  <si>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</si>
  <si>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</si>
  <si>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</si>
  <si>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</si>
  <si>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</si>
  <si>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</si>
  <si>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</si>
  <si>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</si>
  <si>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</si>
  <si>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</si>
  <si>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</si>
  <si>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</si>
  <si>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</si>
  <si>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</si>
  <si>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</si>
  <si>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</si>
  <si>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</si>
  <si>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</si>
  <si>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</si>
  <si>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</si>
  <si>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</si>
  <si>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</si>
  <si>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</si>
  <si>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</si>
  <si>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</si>
  <si>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</si>
  <si>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</si>
  <si>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</si>
  <si>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t>Прочие субсидии бюджетам сельских поселений(повышение эффективности бюджетных расходов)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</si>
  <si>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</si>
  <si>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</si>
  <si>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</si>
  <si>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</si>
  <si>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</si>
  <si>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</si>
  <si>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</si>
  <si>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</si>
  <si>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</si>
  <si>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</si>
  <si>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</t>
  </si>
  <si>
    <t>000 1 01 02020 01 0000 110</t>
  </si>
  <si>
    <t>000 1 01 02020 01 2100 110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</si>
  <si>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</si>
  <si>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</si>
  <si>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</si>
  <si>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</si>
  <si>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</si>
  <si>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</si>
  <si>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</si>
  <si>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</si>
  <si>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</si>
  <si>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</si>
  <si>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Субсидия на актуализацию документов территориального планирования</t>
  </si>
  <si>
    <t>000 2 02 02999 10 0000 151</t>
  </si>
  <si>
    <t>от 31.10.2019 № 98</t>
  </si>
  <si>
    <t xml:space="preserve">от  " 14"ноября  2019  №  </t>
  </si>
  <si>
    <t xml:space="preserve">от 14.11.2019 № </t>
  </si>
  <si>
    <t>2 02 02079 10 0000 150</t>
  </si>
  <si>
    <t>000 2 02 01001 10 0000 150</t>
  </si>
  <si>
    <t xml:space="preserve"> Зерновского сельского поселения </t>
  </si>
  <si>
    <t xml:space="preserve">Зерновского сельского поселения </t>
  </si>
  <si>
    <t xml:space="preserve">Зерновског сельского поселения </t>
  </si>
  <si>
    <t>Приложение 8</t>
  </si>
  <si>
    <t>К О Д</t>
  </si>
  <si>
    <t xml:space="preserve">К О Д </t>
  </si>
  <si>
    <t>Муниципальная программа "Комплексное развитие транспортной инфраструктуры Зерновского муниципального образования на 2019–2021 годы"</t>
  </si>
  <si>
    <t>Доплата к пенсиям, дополнительное пенсионное обеспечение</t>
  </si>
  <si>
    <t>Тыс. руб.</t>
  </si>
  <si>
    <t>сельского поселения</t>
  </si>
  <si>
    <t xml:space="preserve">к решению Думы      Зерновского </t>
  </si>
  <si>
    <t>объем муниципального долга на 1.01.2021г</t>
  </si>
  <si>
    <t>объем привлечения в 2022 году</t>
  </si>
  <si>
    <t>Верхний предел долга на 1.01.2023г</t>
  </si>
  <si>
    <t>Приложение № 20</t>
  </si>
  <si>
    <t>Прогнозируемые доходы бюджета Зерновского сельского поселения на 2021 год  по кодам классификации доходов бюджетов  Российской Федерации</t>
  </si>
  <si>
    <t>от 12.2020 г.</t>
  </si>
  <si>
    <t xml:space="preserve">Субсидия на обеспечение развития и укрепления материально-технической базы домов культуры </t>
  </si>
  <si>
    <t xml:space="preserve">Прогнозируемые доходы бюджетаЗерновского  сельского поселения на плановый период 2022 -2023 годов по кодам классификации доходов бюджетов Российскй Федерации </t>
  </si>
  <si>
    <t xml:space="preserve"> 1 11 05025 10 0000 120</t>
  </si>
  <si>
    <t>источников финансирования дефицита бюджета Зерновского сельского поселения</t>
  </si>
  <si>
    <t>01 02 00 00 10 0000 810</t>
  </si>
  <si>
    <t>Погашение бюджетами сельских поселений кредитов  от кредитных организаций в валюте Российской Федерации</t>
  </si>
  <si>
    <t>Погашение бюджетами сельских поселений кредитов полученные от других бюджетов бюджетной системы Российской Федерации в валюте Российской Федерации</t>
  </si>
  <si>
    <t>Уменьшение прочих остатков средств бюджетов сельских поселений</t>
  </si>
  <si>
    <t>01 05 02 01 10 0000 610</t>
  </si>
  <si>
    <t>Увеличение прочих остатков средств бюджетов сельских  поселений</t>
  </si>
  <si>
    <t>Обеспечение первичных мер пожарной безопасности в границах населенных пунктов поселений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</si>
  <si>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</si>
  <si>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</si>
  <si>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</si>
  <si>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Восстановление мемориальных сооружений и объектов, увековечивающих пасмять погибших при зашите Отечества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</si>
  <si>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</si>
  <si>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Снижение негативного влияния отходов на состояние окружающей среды (ликвидация несанкционированной свалки)</t>
  </si>
  <si>
    <t>Создание мест (площадок ) накопления твердых коммуналных отходов</t>
  </si>
  <si>
    <t>83005S2971</t>
  </si>
  <si>
    <t>Муниципальная программа «Развитие культуры в Зерновском муниципальном образовании на период 2021– 2023 гг.»</t>
  </si>
  <si>
    <t>Обеспечение функционирования учреждений культуры</t>
  </si>
  <si>
    <t>Текущий ремонт сельского клуба д.Петровка</t>
  </si>
  <si>
    <t>000 2 02 16001 10 0000 150</t>
  </si>
  <si>
    <t xml:space="preserve">Субсидии бюджетам бюджетной системы Российской Федерации </t>
  </si>
  <si>
    <t>000 2 02 25467 10 0000 150</t>
  </si>
  <si>
    <t>000 2 02202000 00 0000 150</t>
  </si>
  <si>
    <t>*(1) В части доходов, зачисляемых в бюджеты Зерновского сельского поселения.</t>
  </si>
  <si>
    <t xml:space="preserve">   000 1 11 05025 10 0000 120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</si>
  <si>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</si>
  <si>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</t>
  </si>
  <si>
    <t>Распределение бюджетных ассигнований бюджета Зерновского сельского поселения по разделам и  подразделам классификации расходов  бюджетов на  2021 год</t>
  </si>
  <si>
    <t>Сумма тыс. руб.</t>
  </si>
  <si>
    <t>Распределение бюджетных ассигнований бюджета Зерновского сельского поселения по разделам и подразделам классификации расходов бюджетов  на  плановый период 2022 и  2023 годы</t>
  </si>
  <si>
    <t>Сумма, тыс. руб.</t>
  </si>
  <si>
    <t>2022  год</t>
  </si>
  <si>
    <t>2023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</si>
  <si>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2021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</si>
  <si>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 плановый период 2022 и  2023 годы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</si>
  <si>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в ведомственной структуре расходов на 2021 год</t>
  </si>
  <si>
    <t>Сумма       тыс. руб.</t>
  </si>
  <si>
    <t>Приложение 11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</si>
  <si>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в ведомственной структуре расходов бюджетов на  плановый период 2022 и  2023 годы</t>
  </si>
  <si>
    <t>Сумма                        тыс. руб.</t>
  </si>
  <si>
    <t>к решению  Думы</t>
  </si>
  <si>
    <t xml:space="preserve">к решению Думы </t>
  </si>
  <si>
    <t>Распределение бюджетных ассигнований на реализацию муниципальных программ  на 2021 год</t>
  </si>
  <si>
    <t>Код</t>
  </si>
  <si>
    <t>раздела</t>
  </si>
  <si>
    <t>4</t>
  </si>
  <si>
    <t>5</t>
  </si>
  <si>
    <t>7</t>
  </si>
  <si>
    <t>подраздела</t>
  </si>
  <si>
    <t>ЦСР</t>
  </si>
  <si>
    <t>Всего</t>
  </si>
  <si>
    <t>Распределение бюджетных ассигнований на реализацию муниципальных программ  на плановый период 2022 -2023 годы</t>
  </si>
  <si>
    <t>сумма  тыс. руб.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</si>
  <si>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</si>
  <si>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Виды долговых обязательств (привлечение/погашение)</t>
  </si>
  <si>
    <t>до 3 лет</t>
  </si>
  <si>
    <t>объем погашения в 2021 году</t>
  </si>
  <si>
    <t>сельского поселения на 2021 год</t>
  </si>
  <si>
    <t>сельского поселения на плановый период 2022-2023 годы</t>
  </si>
  <si>
    <t xml:space="preserve"> Виды долговых обязательств (привлечение/погашение)</t>
  </si>
  <si>
    <t>объем муниципального долга на 1.01.2022г</t>
  </si>
  <si>
    <t>объем погашения в 2022году</t>
  </si>
  <si>
    <t>объем привлечения в 2023 году</t>
  </si>
  <si>
    <t>объем погашения в 2023 году</t>
  </si>
  <si>
    <t>Верхний предел долга на 1.01.2024г</t>
  </si>
  <si>
    <t>Источники внутреннего финансирования дефицита бюджета Зерновского сельского поселения  на 2021 год.</t>
  </si>
  <si>
    <t>Источники внутреннего финансирования дефицита бюджета Зерновского сельского поселения  на плановый период 2022-2023 годов.</t>
  </si>
  <si>
    <t>Сумма  тыс. руб.</t>
  </si>
  <si>
    <t>2022 год</t>
  </si>
  <si>
    <t>Привлечение кредитов от кредитных организаций в валюте Российской Федерации</t>
  </si>
  <si>
    <t>Привлечение кредитов,   от кредитных организаций бюджетами сельских поселений в валюте Российской Федерации</t>
  </si>
  <si>
    <t xml:space="preserve">Распределение иных межбюджетных трансфертов из бюджета Зерновского сельского поселения н на 2021 год осуществление части полномочий по решению вопросов местного значения в соответствии с заключенным соглашением </t>
  </si>
  <si>
    <t>Наименование  МО</t>
  </si>
  <si>
    <t>Черемховское районное муниципальное образование тыс. руб.</t>
  </si>
  <si>
    <t>Межбюджетные трансферты на осуществление части полномочий поселения по осуществлению внешнего муниципального финансового контроля, тыс. руб</t>
  </si>
  <si>
    <t>Межбюджетные трансферты на осуществление части полномочий поселения по организации и осуществлению мероприятий по ЖКХ, тыс. руб</t>
  </si>
  <si>
    <t>Межбюджетные трансферты на осуществление части полномочий поселения по формированию, утверждению, исполнению бюджета                                тыс. руб</t>
  </si>
  <si>
    <t xml:space="preserve">к решению Думы  </t>
  </si>
  <si>
    <t xml:space="preserve">Распределение иных межбюджетных трансфертов из бюджета Зерновского сельского поселения н на плановый период 2022 и 2023 годов на  осуществление части полномочий по решению вопросов местного значения в соответствии с заключенным соглашением </t>
  </si>
  <si>
    <t>Распределение бюджетных ассигнований бюджета Зерновского сельского поселения на исполнение публичных нормативных обязательств  на 2021 год.</t>
  </si>
  <si>
    <t>3</t>
  </si>
  <si>
    <t>Распределение бюджетных ассигнований бюджета Зерновского сельского поселения на исполнение публичных нормативных обязательств  на плановый период 2021 и 2022 годы.</t>
  </si>
  <si>
    <t>уменьшаем на 120,0</t>
  </si>
  <si>
    <t xml:space="preserve">Оснащение оборудованием и необходимым для него программным обеспечением </t>
  </si>
  <si>
    <t>Приложение № 16</t>
  </si>
  <si>
    <t>950 01 02 00 00 10 0000 700</t>
  </si>
  <si>
    <t>Привлечение, полученные  от кредитных организаций бюджетами сельских поселений в валюте Российской Федерации</t>
  </si>
  <si>
    <t>Привлечение кредитов  от кредитных организаций  в валюте Российской Федерации</t>
  </si>
  <si>
    <t>01 02 00 00 10 0000 000</t>
  </si>
  <si>
    <t>01 02 01 00 10 0000 710</t>
  </si>
  <si>
    <t>от 24. 12.2020 № 134</t>
  </si>
  <si>
    <t>от 24.12.2020 г. № 134</t>
  </si>
  <si>
    <t>от   24.12.2020 №  134</t>
  </si>
  <si>
    <t>от  24.12.2020г № 134</t>
  </si>
  <si>
    <t>от   24.12.2020 № 134</t>
  </si>
  <si>
    <t>от 24.12.2020  № 134</t>
  </si>
  <si>
    <t>от 24.12.2020   № 134</t>
  </si>
  <si>
    <t>от 24.12.2020 №  134</t>
  </si>
  <si>
    <t>Приложение № 14</t>
  </si>
  <si>
    <t>от  24.12.2020  № 134</t>
  </si>
  <si>
    <t>от  24.12.2020 № 134</t>
  </si>
  <si>
    <t>000 1 16 90000 00 0000 140</t>
  </si>
  <si>
    <t>от .12.2020 № 134</t>
  </si>
  <si>
    <t>от 24.12.2020 № 134</t>
  </si>
  <si>
    <t>000 1 13 02995 10 0001 130</t>
  </si>
  <si>
    <t>от   № 134 от 24.12.2020</t>
  </si>
  <si>
    <t>40000L4670</t>
  </si>
  <si>
    <t>Обеспечение развития  и укрепления материально-технической базы домов культуры в населенных пунктах с числом жителей до 50 тысяч человек</t>
  </si>
  <si>
    <t>Рз</t>
  </si>
  <si>
    <t>ПРз</t>
  </si>
  <si>
    <t>от  24. 12.2020    № 134</t>
  </si>
  <si>
    <t>Приложение № 15</t>
  </si>
  <si>
    <t>Приложение № 19</t>
  </si>
  <si>
    <t xml:space="preserve"> от 24.12.2020  № 134</t>
  </si>
  <si>
    <t xml:space="preserve"> от 24.02.2021  № 137</t>
  </si>
  <si>
    <t>от 24.02.2021 № 137</t>
  </si>
  <si>
    <t>Приложение № 4</t>
  </si>
  <si>
    <t>от  24. 02.2021    № 137</t>
  </si>
  <si>
    <t>Приложение № 6</t>
  </si>
  <si>
    <t>Приложение № 17</t>
  </si>
  <si>
    <t>Приложение № 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</si>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</sst>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  <numFmt numFmtId="213" formatCode="#,##0.00;[Red]\-#,##0.00;0.00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7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25" fillId="0" borderId="0" xfId="5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3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vertical="center" wrapText="1"/>
      <protection/>
    </xf>
    <xf numFmtId="178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8" applyFont="1" applyFill="1" applyBorder="1" applyAlignment="1">
      <alignment horizontal="center" vertical="center"/>
      <protection/>
    </xf>
    <xf numFmtId="0" fontId="32" fillId="0" borderId="13" xfId="58" applyFont="1" applyFill="1" applyBorder="1" applyAlignment="1">
      <alignment horizontal="center" vertical="center"/>
      <protection/>
    </xf>
    <xf numFmtId="178" fontId="46" fillId="0" borderId="0" xfId="58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 wrapText="1"/>
      <protection/>
    </xf>
    <xf numFmtId="0" fontId="32" fillId="0" borderId="13" xfId="58" applyNumberFormat="1" applyFont="1" applyFill="1" applyBorder="1" applyAlignment="1">
      <alignment horizontal="justify" wrapText="1"/>
      <protection/>
    </xf>
    <xf numFmtId="0" fontId="32" fillId="0" borderId="13" xfId="58" applyFont="1" applyFill="1" applyBorder="1" applyAlignment="1">
      <alignment horizontal="justify" vertical="center" wrapText="1"/>
      <protection/>
    </xf>
    <xf numFmtId="0" fontId="32" fillId="0" borderId="13" xfId="58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78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8" applyFont="1" applyFill="1" applyBorder="1">
      <alignment/>
      <protection/>
    </xf>
    <xf numFmtId="0" fontId="43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4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8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8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8" applyNumberFormat="1" applyFont="1" applyFill="1" applyBorder="1" applyAlignment="1">
      <alignment horizontal="justify" wrapText="1"/>
      <protection/>
    </xf>
    <xf numFmtId="0" fontId="40" fillId="0" borderId="13" xfId="58" applyFont="1" applyFill="1" applyBorder="1" applyAlignment="1">
      <alignment horizontal="justify" wrapText="1"/>
      <protection/>
    </xf>
    <xf numFmtId="178" fontId="40" fillId="0" borderId="13" xfId="58" applyNumberFormat="1" applyFont="1" applyFill="1" applyBorder="1" applyAlignment="1">
      <alignment horizontal="center"/>
      <protection/>
    </xf>
    <xf numFmtId="0" fontId="40" fillId="0" borderId="13" xfId="58" applyFont="1" applyFill="1" applyBorder="1" applyAlignment="1">
      <alignment horizontal="justify" vertical="center" wrapText="1"/>
      <protection/>
    </xf>
    <xf numFmtId="0" fontId="27" fillId="0" borderId="0" xfId="58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49" fontId="43" fillId="0" borderId="13" xfId="0" applyNumberFormat="1" applyFont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7" fillId="0" borderId="0" xfId="0" applyNumberFormat="1" applyFont="1" applyFill="1" applyAlignment="1">
      <alignment/>
    </xf>
    <xf numFmtId="178" fontId="26" fillId="0" borderId="13" xfId="58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8" applyNumberFormat="1" applyFont="1" applyFill="1">
      <alignment/>
      <protection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1" fillId="0" borderId="17" xfId="58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3" xfId="58" applyFont="1" applyFill="1" applyBorder="1">
      <alignment/>
      <protection/>
    </xf>
    <xf numFmtId="0" fontId="26" fillId="0" borderId="13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0" fontId="32" fillId="0" borderId="0" xfId="58" applyFont="1" applyFill="1">
      <alignment/>
      <protection/>
    </xf>
    <xf numFmtId="49" fontId="40" fillId="0" borderId="13" xfId="58" applyNumberFormat="1" applyFont="1" applyFill="1" applyBorder="1" applyAlignment="1">
      <alignment horizontal="center" vertical="center"/>
      <protection/>
    </xf>
    <xf numFmtId="49" fontId="40" fillId="0" borderId="10" xfId="58" applyNumberFormat="1" applyFont="1" applyFill="1" applyBorder="1" applyAlignment="1">
      <alignment horizontal="center" vertical="center"/>
      <protection/>
    </xf>
    <xf numFmtId="0" fontId="40" fillId="0" borderId="13" xfId="58" applyFont="1" applyFill="1" applyBorder="1">
      <alignment/>
      <protection/>
    </xf>
    <xf numFmtId="0" fontId="45" fillId="0" borderId="13" xfId="58" applyFont="1" applyFill="1" applyBorder="1">
      <alignment/>
      <protection/>
    </xf>
    <xf numFmtId="0" fontId="45" fillId="0" borderId="10" xfId="58" applyFont="1" applyFill="1" applyBorder="1">
      <alignment/>
      <protection/>
    </xf>
    <xf numFmtId="0" fontId="32" fillId="0" borderId="17" xfId="58" applyFont="1" applyFill="1" applyBorder="1">
      <alignment/>
      <protection/>
    </xf>
    <xf numFmtId="0" fontId="40" fillId="0" borderId="17" xfId="58" applyFont="1" applyFill="1" applyBorder="1">
      <alignment/>
      <protection/>
    </xf>
    <xf numFmtId="0" fontId="26" fillId="0" borderId="0" xfId="58" applyFont="1" applyFill="1" applyBorder="1">
      <alignment/>
      <protection/>
    </xf>
    <xf numFmtId="185" fontId="43" fillId="0" borderId="0" xfId="58" applyNumberFormat="1" applyFont="1" applyFill="1" applyBorder="1">
      <alignment/>
      <protection/>
    </xf>
    <xf numFmtId="178" fontId="37" fillId="0" borderId="0" xfId="58" applyNumberFormat="1" applyFont="1" applyFill="1" applyBorder="1">
      <alignment/>
      <protection/>
    </xf>
    <xf numFmtId="184" fontId="43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>
      <alignment/>
      <protection/>
    </xf>
    <xf numFmtId="9" fontId="43" fillId="0" borderId="0" xfId="58" applyNumberFormat="1" applyFont="1" applyFill="1" applyBorder="1">
      <alignment/>
      <protection/>
    </xf>
    <xf numFmtId="4" fontId="43" fillId="0" borderId="0" xfId="58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8" applyNumberFormat="1" applyFont="1" applyFill="1" applyBorder="1" applyAlignment="1">
      <alignment horizontal="center"/>
      <protection/>
    </xf>
    <xf numFmtId="4" fontId="32" fillId="0" borderId="13" xfId="58" applyNumberFormat="1" applyFont="1" applyFill="1" applyBorder="1" applyAlignment="1">
      <alignment horizontal="center"/>
      <protection/>
    </xf>
    <xf numFmtId="4" fontId="26" fillId="24" borderId="13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8" applyNumberFormat="1" applyFont="1" applyFill="1" applyBorder="1" applyAlignment="1">
      <alignment horizontal="center" vertical="center"/>
      <protection/>
    </xf>
    <xf numFmtId="4" fontId="39" fillId="0" borderId="13" xfId="58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>
      <alignment/>
      <protection/>
    </xf>
    <xf numFmtId="4" fontId="31" fillId="0" borderId="13" xfId="58" applyNumberFormat="1" applyFont="1" applyFill="1" applyBorder="1">
      <alignment/>
      <protection/>
    </xf>
    <xf numFmtId="4" fontId="32" fillId="0" borderId="13" xfId="58" applyNumberFormat="1" applyFont="1" applyFill="1" applyBorder="1" applyAlignment="1">
      <alignment vertical="center" wrapText="1"/>
      <protection/>
    </xf>
    <xf numFmtId="4" fontId="31" fillId="0" borderId="13" xfId="58" applyNumberFormat="1" applyFont="1" applyFill="1" applyBorder="1" applyAlignment="1">
      <alignment horizontal="center" vertical="center"/>
      <protection/>
    </xf>
    <xf numFmtId="4" fontId="31" fillId="0" borderId="13" xfId="58" applyNumberFormat="1" applyFont="1" applyFill="1" applyBorder="1" applyAlignment="1">
      <alignment horizont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9" fillId="0" borderId="17" xfId="58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8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4" fontId="39" fillId="24" borderId="13" xfId="5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46" fillId="0" borderId="0" xfId="58" applyFont="1" applyFill="1">
      <alignment/>
      <protection/>
    </xf>
    <xf numFmtId="0" fontId="37" fillId="0" borderId="0" xfId="58" applyFont="1" applyFill="1" applyAlignment="1">
      <alignment/>
      <protection/>
    </xf>
    <xf numFmtId="0" fontId="32" fillId="25" borderId="13" xfId="0" applyNumberFormat="1" applyFont="1" applyFill="1" applyBorder="1" applyAlignment="1" applyProtection="1">
      <alignment horizontal="left" vertical="top" wrapText="1"/>
      <protection hidden="1"/>
    </xf>
    <xf numFmtId="0" fontId="32" fillId="25" borderId="13" xfId="58" applyFont="1" applyFill="1" applyBorder="1" applyAlignment="1">
      <alignment horizontal="center" vertical="center"/>
      <protection/>
    </xf>
    <xf numFmtId="4" fontId="39" fillId="25" borderId="13" xfId="59" applyNumberFormat="1" applyFont="1" applyFill="1" applyBorder="1" applyAlignment="1">
      <alignment horizontal="center" vertical="center"/>
      <protection/>
    </xf>
    <xf numFmtId="0" fontId="51" fillId="0" borderId="13" xfId="0" applyFont="1" applyFill="1" applyBorder="1" applyAlignment="1">
      <alignment vertical="top" wrapText="1"/>
    </xf>
    <xf numFmtId="0" fontId="32" fillId="25" borderId="13" xfId="0" applyFont="1" applyFill="1" applyBorder="1" applyAlignment="1">
      <alignment horizontal="left" vertical="top" wrapText="1"/>
    </xf>
    <xf numFmtId="177" fontId="32" fillId="0" borderId="13" xfId="58" applyNumberFormat="1" applyFont="1" applyFill="1" applyBorder="1" applyAlignment="1">
      <alignment horizontal="center"/>
      <protection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wrapText="1"/>
    </xf>
    <xf numFmtId="0" fontId="37" fillId="0" borderId="0" xfId="58" applyFont="1" applyFill="1">
      <alignment/>
      <protection/>
    </xf>
    <xf numFmtId="0" fontId="46" fillId="0" borderId="0" xfId="58" applyFont="1" applyFill="1" applyBorder="1">
      <alignment/>
      <protection/>
    </xf>
    <xf numFmtId="0" fontId="37" fillId="0" borderId="0" xfId="58" applyFont="1" applyFill="1" applyBorder="1" applyAlignment="1">
      <alignment/>
      <protection/>
    </xf>
    <xf numFmtId="0" fontId="37" fillId="0" borderId="0" xfId="58" applyFont="1" applyFill="1" applyBorder="1">
      <alignment/>
      <protection/>
    </xf>
    <xf numFmtId="0" fontId="59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59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78" fontId="59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178" fontId="62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8" applyNumberFormat="1" applyFont="1" applyFill="1" applyBorder="1" applyAlignment="1">
      <alignment horizontal="center"/>
      <protection/>
    </xf>
    <xf numFmtId="0" fontId="59" fillId="0" borderId="0" xfId="0" applyFont="1" applyFill="1" applyBorder="1" applyAlignment="1">
      <alignment/>
    </xf>
    <xf numFmtId="178" fontId="62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43" fillId="0" borderId="13" xfId="0" applyFont="1" applyBorder="1" applyAlignment="1">
      <alignment horizontal="justify" vertical="center"/>
    </xf>
    <xf numFmtId="1" fontId="32" fillId="0" borderId="0" xfId="0" applyNumberFormat="1" applyFont="1" applyFill="1" applyAlignment="1">
      <alignment horizontal="right"/>
    </xf>
    <xf numFmtId="185" fontId="35" fillId="0" borderId="0" xfId="0" applyNumberFormat="1" applyFont="1" applyFill="1" applyBorder="1" applyAlignment="1">
      <alignment horizontal="center" vertical="center"/>
    </xf>
    <xf numFmtId="211" fontId="39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2" fillId="0" borderId="16" xfId="0" applyFont="1" applyBorder="1" applyAlignment="1">
      <alignment horizontal="center" wrapText="1"/>
    </xf>
    <xf numFmtId="1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vertical="top"/>
    </xf>
    <xf numFmtId="0" fontId="28" fillId="26" borderId="0" xfId="0" applyFont="1" applyFill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justify" vertical="center" wrapText="1"/>
    </xf>
    <xf numFmtId="4" fontId="31" fillId="0" borderId="1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left" wrapText="1" indent="1"/>
      <protection/>
    </xf>
    <xf numFmtId="0" fontId="39" fillId="0" borderId="0" xfId="58" applyFont="1" applyFill="1" applyBorder="1" applyAlignment="1">
      <alignment horizontal="center" vertical="center"/>
      <protection/>
    </xf>
    <xf numFmtId="0" fontId="39" fillId="0" borderId="0" xfId="58" applyFont="1" applyFill="1" applyBorder="1" applyAlignment="1">
      <alignment wrapText="1"/>
      <protection/>
    </xf>
    <xf numFmtId="178" fontId="39" fillId="0" borderId="0" xfId="58" applyNumberFormat="1" applyFont="1" applyFill="1" applyBorder="1">
      <alignment/>
      <protection/>
    </xf>
    <xf numFmtId="0" fontId="32" fillId="0" borderId="13" xfId="0" applyFont="1" applyFill="1" applyBorder="1" applyAlignment="1">
      <alignment horizontal="justify"/>
    </xf>
    <xf numFmtId="0" fontId="32" fillId="0" borderId="13" xfId="0" applyFont="1" applyBorder="1" applyAlignment="1">
      <alignment wrapText="1"/>
    </xf>
    <xf numFmtId="0" fontId="32" fillId="24" borderId="13" xfId="0" applyFont="1" applyFill="1" applyBorder="1" applyAlignment="1">
      <alignment horizontal="center" vertical="top" wrapText="1"/>
    </xf>
    <xf numFmtId="0" fontId="78" fillId="27" borderId="19" xfId="0" applyFont="1" applyFill="1" applyBorder="1" applyAlignment="1">
      <alignment horizontal="center" vertical="center" wrapText="1"/>
    </xf>
    <xf numFmtId="0" fontId="78" fillId="27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9" fillId="24" borderId="13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wrapText="1"/>
    </xf>
    <xf numFmtId="3" fontId="32" fillId="25" borderId="13" xfId="0" applyNumberFormat="1" applyFont="1" applyFill="1" applyBorder="1" applyAlignment="1" applyProtection="1">
      <alignment vertical="center" wrapText="1"/>
      <protection/>
    </xf>
    <xf numFmtId="3" fontId="39" fillId="25" borderId="13" xfId="0" applyNumberFormat="1" applyFont="1" applyFill="1" applyBorder="1" applyAlignment="1" applyProtection="1">
      <alignment horizontal="center" vertical="center" wrapText="1"/>
      <protection/>
    </xf>
    <xf numFmtId="181" fontId="39" fillId="25" borderId="13" xfId="0" applyNumberFormat="1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top" wrapText="1"/>
    </xf>
    <xf numFmtId="0" fontId="39" fillId="25" borderId="12" xfId="0" applyFont="1" applyFill="1" applyBorder="1" applyAlignment="1">
      <alignment horizontal="center" vertical="top" wrapText="1"/>
    </xf>
    <xf numFmtId="0" fontId="32" fillId="25" borderId="18" xfId="0" applyFont="1" applyFill="1" applyBorder="1" applyAlignment="1">
      <alignment wrapText="1"/>
    </xf>
    <xf numFmtId="0" fontId="39" fillId="25" borderId="20" xfId="0" applyFont="1" applyFill="1" applyBorder="1" applyAlignment="1">
      <alignment horizontal="center" vertical="top" wrapText="1"/>
    </xf>
    <xf numFmtId="0" fontId="39" fillId="25" borderId="21" xfId="0" applyFont="1" applyFill="1" applyBorder="1" applyAlignment="1">
      <alignment horizontal="center" vertical="top" wrapText="1"/>
    </xf>
    <xf numFmtId="0" fontId="39" fillId="25" borderId="22" xfId="0" applyFont="1" applyFill="1" applyBorder="1" applyAlignment="1">
      <alignment horizontal="center" vertical="top" wrapText="1"/>
    </xf>
    <xf numFmtId="0" fontId="39" fillId="25" borderId="19" xfId="0" applyFont="1" applyFill="1" applyBorder="1" applyAlignment="1">
      <alignment horizontal="center" vertical="top" wrapText="1"/>
    </xf>
    <xf numFmtId="0" fontId="39" fillId="25" borderId="18" xfId="0" applyFont="1" applyFill="1" applyBorder="1" applyAlignment="1">
      <alignment vertical="top" wrapText="1"/>
    </xf>
    <xf numFmtId="3" fontId="39" fillId="25" borderId="13" xfId="0" applyNumberFormat="1" applyFont="1" applyFill="1" applyBorder="1" applyAlignment="1" applyProtection="1">
      <alignment horizontal="left" vertical="center" wrapText="1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0" xfId="58" applyFont="1" applyFill="1" applyBorder="1" applyAlignment="1">
      <alignment/>
      <protection/>
    </xf>
    <xf numFmtId="0" fontId="32" fillId="0" borderId="0" xfId="58" applyFont="1" applyFill="1" applyBorder="1">
      <alignment/>
      <protection/>
    </xf>
    <xf numFmtId="0" fontId="40" fillId="0" borderId="13" xfId="0" applyFont="1" applyFill="1" applyBorder="1" applyAlignment="1">
      <alignment horizontal="left" wrapText="1"/>
    </xf>
    <xf numFmtId="49" fontId="40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left" wrapText="1"/>
    </xf>
    <xf numFmtId="189" fontId="32" fillId="0" borderId="13" xfId="56" applyNumberFormat="1" applyFont="1" applyFill="1" applyBorder="1" applyAlignment="1" applyProtection="1">
      <alignment wrapText="1"/>
      <protection hidden="1"/>
    </xf>
    <xf numFmtId="189" fontId="32" fillId="0" borderId="10" xfId="56" applyNumberFormat="1" applyFont="1" applyFill="1" applyBorder="1" applyAlignment="1" applyProtection="1">
      <alignment wrapText="1"/>
      <protection hidden="1"/>
    </xf>
    <xf numFmtId="0" fontId="67" fillId="0" borderId="13" xfId="0" applyFont="1" applyFill="1" applyBorder="1" applyAlignment="1">
      <alignment wrapText="1"/>
    </xf>
    <xf numFmtId="0" fontId="67" fillId="0" borderId="13" xfId="0" applyFont="1" applyFill="1" applyBorder="1" applyAlignment="1">
      <alignment horizontal="left" wrapText="1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192" fontId="32" fillId="0" borderId="13" xfId="54" applyNumberFormat="1" applyFont="1" applyFill="1" applyBorder="1" applyAlignment="1" applyProtection="1">
      <alignment horizontal="center" wrapText="1"/>
      <protection hidden="1"/>
    </xf>
    <xf numFmtId="193" fontId="32" fillId="0" borderId="13" xfId="54" applyNumberFormat="1" applyFont="1" applyFill="1" applyBorder="1" applyAlignment="1" applyProtection="1">
      <alignment horizontal="center" wrapText="1"/>
      <protection hidden="1"/>
    </xf>
    <xf numFmtId="0" fontId="32" fillId="0" borderId="11" xfId="0" applyFont="1" applyBorder="1" applyAlignment="1">
      <alignment vertical="center" wrapText="1"/>
    </xf>
    <xf numFmtId="189" fontId="32" fillId="0" borderId="13" xfId="54" applyNumberFormat="1" applyFont="1" applyFill="1" applyBorder="1" applyAlignment="1" applyProtection="1">
      <alignment wrapText="1"/>
      <protection hidden="1"/>
    </xf>
    <xf numFmtId="189" fontId="32" fillId="0" borderId="13" xfId="54" applyNumberFormat="1" applyFont="1" applyFill="1" applyBorder="1" applyAlignment="1" applyProtection="1">
      <alignment horizontal="center" wrapText="1"/>
      <protection hidden="1"/>
    </xf>
    <xf numFmtId="191" fontId="32" fillId="0" borderId="13" xfId="54" applyNumberFormat="1" applyFont="1" applyFill="1" applyBorder="1" applyAlignment="1" applyProtection="1">
      <alignment horizontal="center" wrapText="1"/>
      <protection hidden="1"/>
    </xf>
    <xf numFmtId="189" fontId="32" fillId="0" borderId="15" xfId="54" applyNumberFormat="1" applyFont="1" applyFill="1" applyBorder="1" applyAlignment="1" applyProtection="1">
      <alignment wrapText="1"/>
      <protection hidden="1"/>
    </xf>
    <xf numFmtId="0" fontId="32" fillId="0" borderId="15" xfId="0" applyFont="1" applyBorder="1" applyAlignment="1">
      <alignment horizontal="justify"/>
    </xf>
    <xf numFmtId="49" fontId="32" fillId="0" borderId="15" xfId="0" applyNumberFormat="1" applyFont="1" applyFill="1" applyBorder="1" applyAlignment="1">
      <alignment horizontal="center"/>
    </xf>
    <xf numFmtId="49" fontId="32" fillId="0" borderId="15" xfId="56" applyNumberFormat="1" applyFont="1" applyFill="1" applyBorder="1" applyAlignment="1" applyProtection="1">
      <alignment horizontal="center"/>
      <protection hidden="1"/>
    </xf>
    <xf numFmtId="49" fontId="32" fillId="0" borderId="13" xfId="56" applyNumberFormat="1" applyFont="1" applyFill="1" applyBorder="1" applyAlignment="1" applyProtection="1">
      <alignment horizontal="center"/>
      <protection hidden="1"/>
    </xf>
    <xf numFmtId="49" fontId="32" fillId="0" borderId="13" xfId="57" applyNumberFormat="1" applyFont="1" applyFill="1" applyBorder="1" applyAlignment="1" applyProtection="1">
      <alignment horizontal="justify"/>
      <protection hidden="1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right"/>
    </xf>
    <xf numFmtId="0" fontId="68" fillId="0" borderId="13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49" fontId="32" fillId="28" borderId="13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2" fillId="25" borderId="13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vertical="top" wrapText="1"/>
    </xf>
    <xf numFmtId="0" fontId="78" fillId="25" borderId="13" xfId="0" applyFont="1" applyFill="1" applyBorder="1" applyAlignment="1">
      <alignment horizontal="left" wrapText="1"/>
    </xf>
    <xf numFmtId="4" fontId="40" fillId="0" borderId="0" xfId="58" applyNumberFormat="1" applyFont="1" applyFill="1" applyBorder="1" applyAlignment="1">
      <alignment horizontal="center"/>
      <protection/>
    </xf>
    <xf numFmtId="2" fontId="40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3" xfId="0" applyNumberFormat="1" applyFont="1" applyFill="1" applyBorder="1" applyAlignment="1" applyProtection="1">
      <alignment horizontal="center" vertical="center"/>
      <protection locked="0"/>
    </xf>
    <xf numFmtId="2" fontId="32" fillId="25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wrapText="1"/>
    </xf>
    <xf numFmtId="2" fontId="32" fillId="25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 applyProtection="1">
      <alignment horizontal="center"/>
      <protection locked="0"/>
    </xf>
    <xf numFmtId="2" fontId="32" fillId="0" borderId="13" xfId="58" applyNumberFormat="1" applyFont="1" applyFill="1" applyBorder="1" applyAlignment="1">
      <alignment horizontal="center"/>
      <protection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2" fontId="32" fillId="0" borderId="16" xfId="0" applyNumberFormat="1" applyFont="1" applyFill="1" applyBorder="1" applyAlignment="1" applyProtection="1">
      <alignment horizontal="center" vertical="center"/>
      <protection locked="0"/>
    </xf>
    <xf numFmtId="2" fontId="43" fillId="0" borderId="13" xfId="0" applyNumberFormat="1" applyFont="1" applyBorder="1" applyAlignment="1">
      <alignment horizontal="center" wrapText="1"/>
    </xf>
    <xf numFmtId="2" fontId="43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178" fontId="59" fillId="0" borderId="13" xfId="0" applyNumberFormat="1" applyFont="1" applyFill="1" applyBorder="1" applyAlignment="1">
      <alignment/>
    </xf>
    <xf numFmtId="186" fontId="37" fillId="0" borderId="13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178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49" fontId="65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49" fontId="46" fillId="0" borderId="0" xfId="0" applyNumberFormat="1" applyFont="1" applyFill="1" applyBorder="1" applyAlignment="1">
      <alignment horizontal="center"/>
    </xf>
    <xf numFmtId="178" fontId="46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178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10" fontId="3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178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178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justify" wrapText="1"/>
    </xf>
    <xf numFmtId="0" fontId="4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7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49" fontId="68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/>
    </xf>
    <xf numFmtId="10" fontId="32" fillId="0" borderId="0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 wrapText="1"/>
    </xf>
    <xf numFmtId="0" fontId="25" fillId="0" borderId="0" xfId="58" applyFont="1" applyFill="1" applyAlignment="1">
      <alignment horizontal="right"/>
      <protection/>
    </xf>
    <xf numFmtId="0" fontId="43" fillId="0" borderId="13" xfId="0" applyFont="1" applyBorder="1" applyAlignment="1">
      <alignment horizontal="justify"/>
    </xf>
    <xf numFmtId="0" fontId="43" fillId="0" borderId="13" xfId="58" applyFont="1" applyFill="1" applyBorder="1" applyAlignment="1">
      <alignment horizontal="justify" vertical="center" wrapText="1"/>
      <protection/>
    </xf>
    <xf numFmtId="0" fontId="41" fillId="0" borderId="13" xfId="0" applyFont="1" applyBorder="1" applyAlignment="1">
      <alignment horizontal="justify"/>
    </xf>
    <xf numFmtId="0" fontId="39" fillId="0" borderId="17" xfId="58" applyFont="1" applyFill="1" applyBorder="1" applyAlignment="1">
      <alignment horizontal="center" vertical="center" wrapText="1"/>
      <protection/>
    </xf>
    <xf numFmtId="0" fontId="40" fillId="0" borderId="17" xfId="58" applyFont="1" applyFill="1" applyBorder="1" applyAlignment="1">
      <alignment horizontal="center" vertical="center"/>
      <protection/>
    </xf>
    <xf numFmtId="0" fontId="32" fillId="0" borderId="17" xfId="58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78" fillId="0" borderId="13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wrapText="1"/>
    </xf>
    <xf numFmtId="2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top" wrapText="1"/>
    </xf>
    <xf numFmtId="2" fontId="43" fillId="0" borderId="13" xfId="0" applyNumberFormat="1" applyFont="1" applyFill="1" applyBorder="1" applyAlignment="1">
      <alignment horizontal="center"/>
    </xf>
    <xf numFmtId="189" fontId="43" fillId="0" borderId="13" xfId="56" applyNumberFormat="1" applyFont="1" applyFill="1" applyBorder="1" applyAlignment="1" applyProtection="1">
      <alignment vertical="top" wrapText="1"/>
      <protection hidden="1"/>
    </xf>
    <xf numFmtId="189" fontId="43" fillId="0" borderId="13" xfId="56" applyNumberFormat="1" applyFont="1" applyFill="1" applyBorder="1" applyAlignment="1" applyProtection="1">
      <alignment wrapText="1"/>
      <protection hidden="1"/>
    </xf>
    <xf numFmtId="189" fontId="43" fillId="0" borderId="10" xfId="56" applyNumberFormat="1" applyFont="1" applyFill="1" applyBorder="1" applyAlignment="1" applyProtection="1">
      <alignment wrapText="1"/>
      <protection hidden="1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58" applyFont="1" applyFill="1" applyBorder="1" applyAlignment="1">
      <alignment horizontal="justify" vertical="top" wrapText="1"/>
      <protection/>
    </xf>
    <xf numFmtId="2" fontId="43" fillId="25" borderId="13" xfId="0" applyNumberFormat="1" applyFont="1" applyFill="1" applyBorder="1" applyAlignment="1">
      <alignment horizontal="center"/>
    </xf>
    <xf numFmtId="2" fontId="43" fillId="25" borderId="13" xfId="0" applyNumberFormat="1" applyFont="1" applyFill="1" applyBorder="1" applyAlignment="1">
      <alignment horizontal="center" wrapText="1"/>
    </xf>
    <xf numFmtId="0" fontId="71" fillId="0" borderId="13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wrapText="1"/>
    </xf>
    <xf numFmtId="2" fontId="43" fillId="25" borderId="13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wrapText="1"/>
    </xf>
    <xf numFmtId="189" fontId="43" fillId="0" borderId="13" xfId="55" applyNumberFormat="1" applyFont="1" applyFill="1" applyBorder="1" applyAlignment="1" applyProtection="1">
      <alignment vertical="top" wrapText="1"/>
      <protection hidden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3" xfId="55" applyNumberFormat="1" applyFont="1" applyFill="1" applyBorder="1" applyAlignment="1" applyProtection="1">
      <alignment horizontal="center" wrapText="1"/>
      <protection hidden="1"/>
    </xf>
    <xf numFmtId="191" fontId="43" fillId="0" borderId="13" xfId="55" applyNumberFormat="1" applyFont="1" applyFill="1" applyBorder="1" applyAlignment="1" applyProtection="1">
      <alignment horizontal="center" wrapText="1"/>
      <protection hidden="1"/>
    </xf>
    <xf numFmtId="192" fontId="43" fillId="0" borderId="13" xfId="55" applyNumberFormat="1" applyFont="1" applyFill="1" applyBorder="1" applyAlignment="1" applyProtection="1">
      <alignment horizontal="center" wrapText="1"/>
      <protection hidden="1"/>
    </xf>
    <xf numFmtId="193" fontId="43" fillId="0" borderId="13" xfId="55" applyNumberFormat="1" applyFont="1" applyFill="1" applyBorder="1" applyAlignment="1" applyProtection="1">
      <alignment horizontal="center" wrapText="1"/>
      <protection hidden="1"/>
    </xf>
    <xf numFmtId="0" fontId="4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/>
    </xf>
    <xf numFmtId="192" fontId="43" fillId="0" borderId="16" xfId="55" applyNumberFormat="1" applyFont="1" applyFill="1" applyBorder="1" applyAlignment="1" applyProtection="1">
      <alignment horizontal="center" wrapText="1"/>
      <protection hidden="1"/>
    </xf>
    <xf numFmtId="193" fontId="43" fillId="0" borderId="16" xfId="55" applyNumberFormat="1" applyFont="1" applyFill="1" applyBorder="1" applyAlignment="1" applyProtection="1">
      <alignment horizontal="center" wrapText="1"/>
      <protection hidden="1"/>
    </xf>
    <xf numFmtId="2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right" vertical="center"/>
    </xf>
    <xf numFmtId="189" fontId="43" fillId="0" borderId="15" xfId="55" applyNumberFormat="1" applyFont="1" applyFill="1" applyBorder="1" applyAlignment="1" applyProtection="1">
      <alignment wrapText="1"/>
      <protection hidden="1"/>
    </xf>
    <xf numFmtId="0" fontId="41" fillId="0" borderId="13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189" fontId="43" fillId="0" borderId="17" xfId="55" applyNumberFormat="1" applyFont="1" applyFill="1" applyBorder="1" applyAlignment="1" applyProtection="1">
      <alignment wrapText="1"/>
      <protection hidden="1"/>
    </xf>
    <xf numFmtId="0" fontId="41" fillId="0" borderId="13" xfId="0" applyFont="1" applyBorder="1" applyAlignment="1">
      <alignment horizontal="center"/>
    </xf>
    <xf numFmtId="191" fontId="43" fillId="0" borderId="15" xfId="55" applyNumberFormat="1" applyFont="1" applyFill="1" applyBorder="1" applyAlignment="1" applyProtection="1">
      <alignment horizontal="center" wrapText="1"/>
      <protection hidden="1"/>
    </xf>
    <xf numFmtId="192" fontId="43" fillId="0" borderId="15" xfId="55" applyNumberFormat="1" applyFont="1" applyFill="1" applyBorder="1" applyAlignment="1" applyProtection="1">
      <alignment horizontal="center" wrapText="1"/>
      <protection hidden="1"/>
    </xf>
    <xf numFmtId="193" fontId="43" fillId="0" borderId="15" xfId="55" applyNumberFormat="1" applyFont="1" applyFill="1" applyBorder="1" applyAlignment="1" applyProtection="1">
      <alignment horizontal="center" wrapText="1"/>
      <protection hidden="1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2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>
      <alignment horizontal="left" wrapText="1"/>
    </xf>
    <xf numFmtId="2" fontId="43" fillId="0" borderId="21" xfId="0" applyNumberFormat="1" applyFont="1" applyBorder="1" applyAlignment="1">
      <alignment horizontal="center" vertical="center"/>
    </xf>
    <xf numFmtId="2" fontId="43" fillId="0" borderId="13" xfId="58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 vertical="top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6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center"/>
      <protection hidden="1"/>
    </xf>
    <xf numFmtId="49" fontId="43" fillId="0" borderId="13" xfId="57" applyNumberFormat="1" applyFont="1" applyFill="1" applyBorder="1" applyAlignment="1" applyProtection="1">
      <alignment horizontal="justify" vertical="top"/>
      <protection hidden="1"/>
    </xf>
    <xf numFmtId="49" fontId="43" fillId="0" borderId="13" xfId="57" applyNumberFormat="1" applyFont="1" applyFill="1" applyBorder="1" applyAlignment="1" applyProtection="1">
      <alignment horizontal="justify"/>
      <protection hidden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2" fontId="43" fillId="0" borderId="17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2" fontId="43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center" wrapText="1"/>
    </xf>
    <xf numFmtId="2" fontId="43" fillId="0" borderId="13" xfId="0" applyNumberFormat="1" applyFont="1" applyFill="1" applyBorder="1" applyAlignment="1">
      <alignment horizontal="center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/>
    </xf>
    <xf numFmtId="49" fontId="43" fillId="28" borderId="13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 wrapText="1"/>
    </xf>
    <xf numFmtId="0" fontId="79" fillId="25" borderId="13" xfId="0" applyFont="1" applyFill="1" applyBorder="1" applyAlignment="1">
      <alignment horizontal="left" vertical="top" wrapText="1"/>
    </xf>
    <xf numFmtId="49" fontId="43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3" fillId="25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/>
    </xf>
    <xf numFmtId="2" fontId="43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top" wrapText="1"/>
    </xf>
    <xf numFmtId="49" fontId="41" fillId="0" borderId="17" xfId="0" applyNumberFormat="1" applyFont="1" applyFill="1" applyBorder="1" applyAlignment="1">
      <alignment horizontal="center"/>
    </xf>
    <xf numFmtId="2" fontId="41" fillId="0" borderId="13" xfId="0" applyNumberFormat="1" applyFont="1" applyFill="1" applyBorder="1" applyAlignment="1" applyProtection="1">
      <alignment horizontal="center"/>
      <protection locked="0"/>
    </xf>
    <xf numFmtId="0" fontId="79" fillId="0" borderId="13" xfId="0" applyFont="1" applyBorder="1" applyAlignment="1">
      <alignment vertical="top" wrapText="1"/>
    </xf>
    <xf numFmtId="0" fontId="79" fillId="0" borderId="13" xfId="0" applyFont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wrapText="1"/>
    </xf>
    <xf numFmtId="49" fontId="41" fillId="0" borderId="15" xfId="0" applyNumberFormat="1" applyFont="1" applyFill="1" applyBorder="1" applyAlignment="1">
      <alignment horizontal="center"/>
    </xf>
    <xf numFmtId="2" fontId="43" fillId="0" borderId="17" xfId="0" applyNumberFormat="1" applyFont="1" applyFill="1" applyBorder="1" applyAlignment="1" applyProtection="1">
      <alignment horizontal="center" vertical="center"/>
      <protection locked="0"/>
    </xf>
    <xf numFmtId="0" fontId="43" fillId="25" borderId="13" xfId="0" applyFont="1" applyFill="1" applyBorder="1" applyAlignment="1">
      <alignment horizontal="left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vertical="top"/>
    </xf>
    <xf numFmtId="0" fontId="43" fillId="0" borderId="13" xfId="0" applyFont="1" applyFill="1" applyBorder="1" applyAlignment="1">
      <alignment/>
    </xf>
    <xf numFmtId="0" fontId="41" fillId="0" borderId="13" xfId="0" applyFont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 wrapText="1"/>
    </xf>
    <xf numFmtId="0" fontId="80" fillId="25" borderId="13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justify" vertical="top"/>
    </xf>
    <xf numFmtId="0" fontId="43" fillId="0" borderId="11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3" fillId="0" borderId="15" xfId="0" applyFont="1" applyFill="1" applyBorder="1" applyAlignment="1">
      <alignment horizontal="justify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wrapText="1"/>
    </xf>
    <xf numFmtId="0" fontId="43" fillId="25" borderId="13" xfId="0" applyFont="1" applyFill="1" applyBorder="1" applyAlignment="1">
      <alignment wrapText="1"/>
    </xf>
    <xf numFmtId="0" fontId="41" fillId="0" borderId="17" xfId="0" applyFont="1" applyFill="1" applyBorder="1" applyAlignment="1">
      <alignment wrapText="1"/>
    </xf>
    <xf numFmtId="0" fontId="80" fillId="0" borderId="13" xfId="0" applyFont="1" applyBorder="1" applyAlignment="1">
      <alignment wrapText="1"/>
    </xf>
    <xf numFmtId="0" fontId="79" fillId="0" borderId="13" xfId="0" applyFont="1" applyBorder="1" applyAlignment="1">
      <alignment wrapText="1"/>
    </xf>
    <xf numFmtId="0" fontId="80" fillId="25" borderId="19" xfId="0" applyFont="1" applyFill="1" applyBorder="1" applyAlignment="1">
      <alignment horizontal="left" wrapText="1"/>
    </xf>
    <xf numFmtId="0" fontId="79" fillId="25" borderId="11" xfId="0" applyFont="1" applyFill="1" applyBorder="1" applyAlignment="1">
      <alignment horizontal="left" wrapText="1"/>
    </xf>
    <xf numFmtId="0" fontId="43" fillId="0" borderId="23" xfId="0" applyFont="1" applyBorder="1" applyAlignment="1">
      <alignment wrapText="1"/>
    </xf>
    <xf numFmtId="0" fontId="43" fillId="25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2" fillId="0" borderId="13" xfId="0" applyFont="1" applyBorder="1" applyAlignment="1">
      <alignment/>
    </xf>
    <xf numFmtId="178" fontId="43" fillId="0" borderId="13" xfId="0" applyNumberFormat="1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/>
    </xf>
    <xf numFmtId="2" fontId="31" fillId="0" borderId="13" xfId="0" applyNumberFormat="1" applyFont="1" applyFill="1" applyBorder="1" applyAlignment="1">
      <alignment horizontal="center" vertical="center"/>
    </xf>
    <xf numFmtId="2" fontId="31" fillId="25" borderId="13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0" fontId="26" fillId="0" borderId="0" xfId="58" applyFont="1" applyFill="1" applyAlignment="1">
      <alignment horizontal="center"/>
      <protection/>
    </xf>
    <xf numFmtId="0" fontId="32" fillId="0" borderId="0" xfId="58" applyFont="1" applyFill="1" applyAlignment="1">
      <alignment/>
      <protection/>
    </xf>
    <xf numFmtId="0" fontId="31" fillId="0" borderId="0" xfId="58" applyFont="1" applyFill="1" applyAlignment="1">
      <alignment horizontal="center" vertical="distributed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5" xfId="58" applyFont="1" applyFill="1" applyBorder="1" applyAlignment="1">
      <alignment horizontal="center" vertical="center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0" fontId="30" fillId="0" borderId="13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justify"/>
    </xf>
    <xf numFmtId="0" fontId="40" fillId="0" borderId="13" xfId="0" applyFont="1" applyBorder="1" applyAlignment="1">
      <alignment horizontal="center"/>
    </xf>
    <xf numFmtId="0" fontId="25" fillId="0" borderId="25" xfId="58" applyFont="1" applyFill="1" applyBorder="1" applyAlignment="1">
      <alignment wrapText="1"/>
      <protection/>
    </xf>
    <xf numFmtId="0" fontId="43" fillId="0" borderId="25" xfId="0" applyFont="1" applyBorder="1" applyAlignment="1">
      <alignment/>
    </xf>
    <xf numFmtId="0" fontId="40" fillId="0" borderId="16" xfId="0" applyFont="1" applyBorder="1" applyAlignment="1">
      <alignment horizontal="justify"/>
    </xf>
    <xf numFmtId="0" fontId="40" fillId="0" borderId="15" xfId="0" applyFont="1" applyBorder="1" applyAlignment="1">
      <alignment horizontal="justify"/>
    </xf>
    <xf numFmtId="0" fontId="66" fillId="0" borderId="13" xfId="58" applyFont="1" applyFill="1" applyBorder="1" applyAlignment="1">
      <alignment horizontal="center" vertical="center" wrapText="1"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53" fillId="0" borderId="13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wrapText="1"/>
      <protection/>
    </xf>
    <xf numFmtId="0" fontId="43" fillId="0" borderId="0" xfId="0" applyFont="1" applyBorder="1" applyAlignment="1">
      <alignment/>
    </xf>
    <xf numFmtId="0" fontId="40" fillId="0" borderId="24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3" fillId="0" borderId="0" xfId="58" applyFont="1" applyFill="1" applyAlignment="1">
      <alignment/>
      <protection/>
    </xf>
    <xf numFmtId="0" fontId="0" fillId="0" borderId="0" xfId="0" applyAlignment="1">
      <alignment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37" fillId="0" borderId="0" xfId="58" applyFont="1" applyFill="1" applyAlignment="1">
      <alignment horizontal="left"/>
      <protection/>
    </xf>
    <xf numFmtId="0" fontId="59" fillId="0" borderId="0" xfId="0" applyFont="1" applyAlignment="1">
      <alignment horizontal="left"/>
    </xf>
    <xf numFmtId="0" fontId="37" fillId="0" borderId="0" xfId="58" applyFont="1" applyFill="1" applyAlignment="1">
      <alignment horizontal="left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37" fillId="0" borderId="0" xfId="58" applyFont="1" applyFill="1" applyAlignment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43" fillId="0" borderId="0" xfId="58" applyFont="1" applyFill="1" applyAlignment="1">
      <alignment horizontal="right"/>
      <protection/>
    </xf>
    <xf numFmtId="0" fontId="43" fillId="0" borderId="0" xfId="58" applyFont="1" applyFill="1" applyAlignment="1">
      <alignment horizontal="center"/>
      <protection/>
    </xf>
    <xf numFmtId="0" fontId="43" fillId="0" borderId="0" xfId="0" applyFont="1" applyAlignment="1">
      <alignment vertical="top"/>
    </xf>
    <xf numFmtId="0" fontId="43" fillId="0" borderId="13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2" fillId="0" borderId="0" xfId="58" applyFont="1" applyFill="1" applyAlignment="1">
      <alignment horizontal="left"/>
      <protection/>
    </xf>
    <xf numFmtId="0" fontId="32" fillId="0" borderId="0" xfId="58" applyFont="1" applyFill="1" applyAlignment="1">
      <alignment horizontal="left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wrapText="1"/>
    </xf>
    <xf numFmtId="0" fontId="4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8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6" fillId="0" borderId="0" xfId="58" applyFont="1" applyFill="1" applyAlignment="1">
      <alignment horizontal="center"/>
      <protection/>
    </xf>
    <xf numFmtId="0" fontId="40" fillId="0" borderId="0" xfId="0" applyFont="1" applyFill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1" fillId="0" borderId="0" xfId="0" applyFont="1" applyFill="1" applyAlignment="1" applyProtection="1">
      <alignment horizontal="center" wrapText="1"/>
      <protection locked="0"/>
    </xf>
    <xf numFmtId="49" fontId="41" fillId="0" borderId="10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49" fontId="41" fillId="0" borderId="17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58" applyFont="1" applyFill="1" applyAlignment="1">
      <alignment horizontal="right"/>
      <protection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1" fontId="40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78" fillId="0" borderId="13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78" fillId="0" borderId="16" xfId="0" applyFont="1" applyBorder="1" applyAlignment="1">
      <alignment horizontal="center" vertical="top" wrapText="1"/>
    </xf>
    <xf numFmtId="0" fontId="40" fillId="0" borderId="0" xfId="0" applyFont="1" applyAlignment="1">
      <alignment horizontal="justify"/>
    </xf>
    <xf numFmtId="0" fontId="73" fillId="0" borderId="0" xfId="0" applyFont="1" applyAlignment="1">
      <alignment/>
    </xf>
    <xf numFmtId="0" fontId="28" fillId="0" borderId="0" xfId="58" applyFont="1" applyFill="1">
      <alignment/>
      <protection/>
    </xf>
    <xf numFmtId="0" fontId="26" fillId="0" borderId="0" xfId="58" applyFont="1" applyFill="1" applyAlignment="1">
      <alignment horizontal="left"/>
      <protection/>
    </xf>
    <xf numFmtId="0" fontId="23" fillId="0" borderId="0" xfId="0" applyFont="1" applyAlignment="1">
      <alignment/>
    </xf>
    <xf numFmtId="0" fontId="26" fillId="0" borderId="0" xfId="58" applyFont="1" applyFill="1">
      <alignment/>
      <protection/>
    </xf>
    <xf numFmtId="0" fontId="26" fillId="0" borderId="0" xfId="58" applyFont="1" applyFill="1" applyAlignment="1">
      <alignment/>
      <protection/>
    </xf>
    <xf numFmtId="0" fontId="29" fillId="0" borderId="0" xfId="58" applyFont="1" applyFill="1" applyAlignment="1">
      <alignment horizontal="center" vertical="distributed"/>
      <protection/>
    </xf>
    <xf numFmtId="0" fontId="28" fillId="0" borderId="0" xfId="58" applyFont="1" applyFill="1" applyAlignment="1">
      <alignment horizontal="right"/>
      <protection/>
    </xf>
    <xf numFmtId="0" fontId="29" fillId="0" borderId="16" xfId="58" applyFont="1" applyFill="1" applyBorder="1" applyAlignment="1">
      <alignment horizontal="center" vertical="center"/>
      <protection/>
    </xf>
    <xf numFmtId="0" fontId="29" fillId="0" borderId="17" xfId="58" applyFont="1" applyFill="1" applyBorder="1" applyAlignment="1">
      <alignment/>
      <protection/>
    </xf>
    <xf numFmtId="0" fontId="26" fillId="0" borderId="16" xfId="58" applyFont="1" applyFill="1" applyBorder="1" applyAlignment="1">
      <alignment horizontal="center" vertical="center" wrapText="1"/>
      <protection/>
    </xf>
    <xf numFmtId="0" fontId="26" fillId="0" borderId="13" xfId="58" applyFont="1" applyFill="1" applyBorder="1" applyAlignment="1">
      <alignment horizontal="center" vertical="center" wrapText="1"/>
      <protection/>
    </xf>
    <xf numFmtId="0" fontId="56" fillId="0" borderId="13" xfId="58" applyFont="1" applyFill="1" applyBorder="1" applyAlignment="1">
      <alignment horizontal="center" vertical="center" wrapText="1"/>
      <protection/>
    </xf>
    <xf numFmtId="0" fontId="23" fillId="0" borderId="13" xfId="58" applyFont="1" applyFill="1" applyBorder="1" applyAlignment="1">
      <alignment horizontal="center" vertical="center" wrapText="1"/>
      <protection/>
    </xf>
    <xf numFmtId="0" fontId="29" fillId="0" borderId="15" xfId="58" applyFont="1" applyFill="1" applyBorder="1" applyAlignment="1">
      <alignment horizontal="center" vertical="center"/>
      <protection/>
    </xf>
    <xf numFmtId="0" fontId="28" fillId="0" borderId="13" xfId="58" applyFont="1" applyFill="1" applyBorder="1" applyAlignment="1">
      <alignment horizontal="center" vertical="center" wrapText="1"/>
      <protection/>
    </xf>
    <xf numFmtId="0" fontId="26" fillId="0" borderId="15" xfId="58" applyFont="1" applyFill="1" applyBorder="1" applyAlignment="1">
      <alignment horizontal="center" vertical="center" wrapText="1"/>
      <protection/>
    </xf>
    <xf numFmtId="0" fontId="56" fillId="0" borderId="10" xfId="58" applyFont="1" applyFill="1" applyBorder="1" applyAlignment="1">
      <alignment horizontal="center" vertical="center" wrapText="1"/>
      <protection/>
    </xf>
    <xf numFmtId="0" fontId="45" fillId="0" borderId="13" xfId="58" applyFont="1" applyFill="1" applyBorder="1" applyAlignment="1">
      <alignment horizontal="justify"/>
      <protection/>
    </xf>
    <xf numFmtId="0" fontId="45" fillId="0" borderId="13" xfId="58" applyFont="1" applyFill="1" applyBorder="1" applyAlignment="1">
      <alignment horizontal="center" vertical="center"/>
      <protection/>
    </xf>
    <xf numFmtId="4" fontId="45" fillId="0" borderId="13" xfId="58" applyNumberFormat="1" applyFont="1" applyFill="1" applyBorder="1" applyAlignment="1">
      <alignment horizontal="center"/>
      <protection/>
    </xf>
    <xf numFmtId="0" fontId="45" fillId="0" borderId="13" xfId="58" applyFont="1" applyFill="1" applyBorder="1" applyAlignment="1">
      <alignment horizontal="justify" wrapText="1"/>
      <protection/>
    </xf>
    <xf numFmtId="0" fontId="26" fillId="0" borderId="13" xfId="58" applyFont="1" applyFill="1" applyBorder="1" applyAlignment="1">
      <alignment horizontal="center" vertical="center"/>
      <protection/>
    </xf>
    <xf numFmtId="4" fontId="26" fillId="0" borderId="13" xfId="58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justify"/>
    </xf>
    <xf numFmtId="4" fontId="26" fillId="0" borderId="13" xfId="58" applyNumberFormat="1" applyFont="1" applyFill="1" applyBorder="1" applyAlignment="1">
      <alignment horizontal="center" vertical="center"/>
      <protection/>
    </xf>
    <xf numFmtId="0" fontId="26" fillId="25" borderId="13" xfId="0" applyNumberFormat="1" applyFont="1" applyFill="1" applyBorder="1" applyAlignment="1" applyProtection="1">
      <alignment horizontal="left" vertical="top" wrapText="1"/>
      <protection hidden="1"/>
    </xf>
    <xf numFmtId="0" fontId="26" fillId="25" borderId="13" xfId="58" applyFont="1" applyFill="1" applyBorder="1" applyAlignment="1">
      <alignment horizontal="center" vertical="center"/>
      <protection/>
    </xf>
    <xf numFmtId="4" fontId="28" fillId="25" borderId="13" xfId="59" applyNumberFormat="1" applyFont="1" applyFill="1" applyBorder="1" applyAlignment="1">
      <alignment horizontal="center" vertical="center"/>
      <protection/>
    </xf>
    <xf numFmtId="4" fontId="28" fillId="24" borderId="13" xfId="59" applyNumberFormat="1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horizontal="justify"/>
    </xf>
    <xf numFmtId="0" fontId="45" fillId="0" borderId="13" xfId="58" applyNumberFormat="1" applyFont="1" applyFill="1" applyBorder="1" applyAlignment="1">
      <alignment horizontal="justify" wrapText="1"/>
      <protection/>
    </xf>
    <xf numFmtId="0" fontId="26" fillId="0" borderId="13" xfId="58" applyNumberFormat="1" applyFont="1" applyFill="1" applyBorder="1" applyAlignment="1">
      <alignment horizontal="justify" wrapText="1"/>
      <protection/>
    </xf>
    <xf numFmtId="4" fontId="26" fillId="0" borderId="13" xfId="0" applyNumberFormat="1" applyFont="1" applyBorder="1" applyAlignment="1">
      <alignment horizontal="center" vertical="center" wrapText="1"/>
    </xf>
    <xf numFmtId="0" fontId="26" fillId="0" borderId="13" xfId="58" applyFont="1" applyFill="1" applyBorder="1" applyAlignment="1">
      <alignment horizontal="justify"/>
      <protection/>
    </xf>
    <xf numFmtId="0" fontId="26" fillId="0" borderId="13" xfId="58" applyFont="1" applyFill="1" applyBorder="1" applyAlignment="1">
      <alignment horizontal="justify" wrapText="1"/>
      <protection/>
    </xf>
    <xf numFmtId="0" fontId="26" fillId="0" borderId="13" xfId="58" applyFont="1" applyFill="1" applyBorder="1" applyAlignment="1">
      <alignment horizontal="justify" vertical="center" wrapText="1"/>
      <protection/>
    </xf>
    <xf numFmtId="0" fontId="26" fillId="0" borderId="13" xfId="58" applyFont="1" applyFill="1" applyBorder="1" applyAlignment="1">
      <alignment vertical="center" wrapText="1"/>
      <protection/>
    </xf>
    <xf numFmtId="49" fontId="45" fillId="0" borderId="13" xfId="58" applyNumberFormat="1" applyFont="1" applyFill="1" applyBorder="1" applyAlignment="1">
      <alignment horizontal="center" vertical="center"/>
      <protection/>
    </xf>
    <xf numFmtId="178" fontId="45" fillId="0" borderId="13" xfId="58" applyNumberFormat="1" applyFont="1" applyFill="1" applyBorder="1" applyAlignment="1">
      <alignment horizontal="center"/>
      <protection/>
    </xf>
    <xf numFmtId="49" fontId="45" fillId="0" borderId="10" xfId="58" applyNumberFormat="1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justify" vertical="center" wrapText="1"/>
      <protection/>
    </xf>
    <xf numFmtId="0" fontId="26" fillId="0" borderId="18" xfId="0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81" fillId="0" borderId="11" xfId="0" applyFont="1" applyBorder="1" applyAlignment="1">
      <alignment vertical="center" wrapText="1"/>
    </xf>
    <xf numFmtId="0" fontId="26" fillId="0" borderId="17" xfId="58" applyFont="1" applyFill="1" applyBorder="1">
      <alignment/>
      <protection/>
    </xf>
    <xf numFmtId="0" fontId="29" fillId="0" borderId="13" xfId="0" applyFont="1" applyBorder="1" applyAlignment="1">
      <alignment horizontal="center" vertical="top" wrapText="1"/>
    </xf>
    <xf numFmtId="4" fontId="45" fillId="0" borderId="13" xfId="0" applyNumberFormat="1" applyFont="1" applyFill="1" applyBorder="1" applyAlignment="1">
      <alignment horizontal="center" vertical="top" wrapText="1"/>
    </xf>
    <xf numFmtId="0" fontId="45" fillId="0" borderId="17" xfId="58" applyFont="1" applyFill="1" applyBorder="1">
      <alignment/>
      <protection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center" vertical="top" wrapText="1"/>
    </xf>
    <xf numFmtId="4" fontId="26" fillId="0" borderId="13" xfId="0" applyNumberFormat="1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justify"/>
    </xf>
    <xf numFmtId="0" fontId="26" fillId="0" borderId="13" xfId="58" applyNumberFormat="1" applyFont="1" applyFill="1" applyBorder="1" applyAlignment="1">
      <alignment horizontal="justify" vertical="center" wrapText="1"/>
      <protection/>
    </xf>
    <xf numFmtId="0" fontId="26" fillId="25" borderId="13" xfId="0" applyFont="1" applyFill="1" applyBorder="1" applyAlignment="1">
      <alignment horizontal="left" vertical="top" wrapText="1"/>
    </xf>
    <xf numFmtId="0" fontId="26" fillId="0" borderId="13" xfId="58" applyNumberFormat="1" applyFont="1" applyFill="1" applyBorder="1" applyAlignment="1">
      <alignment vertical="center" wrapText="1"/>
      <protection/>
    </xf>
    <xf numFmtId="185" fontId="26" fillId="0" borderId="0" xfId="58" applyNumberFormat="1" applyFont="1" applyFill="1" applyBorder="1">
      <alignment/>
      <protection/>
    </xf>
    <xf numFmtId="0" fontId="26" fillId="0" borderId="0" xfId="58" applyFont="1" applyFill="1" applyAlignment="1">
      <alignment horizontal="right"/>
      <protection/>
    </xf>
    <xf numFmtId="0" fontId="26" fillId="0" borderId="0" xfId="58" applyFont="1" applyFill="1" applyAlignment="1">
      <alignment wrapText="1"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45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49" fontId="45" fillId="0" borderId="14" xfId="0" applyNumberFormat="1" applyFont="1" applyFill="1" applyBorder="1" applyAlignment="1">
      <alignment horizontal="center" vertical="top" wrapText="1"/>
    </xf>
    <xf numFmtId="49" fontId="45" fillId="0" borderId="17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wrapText="1"/>
    </xf>
    <xf numFmtId="49" fontId="45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wrapText="1"/>
    </xf>
    <xf numFmtId="0" fontId="26" fillId="0" borderId="0" xfId="0" applyFont="1" applyFill="1" applyAlignment="1">
      <alignment vertical="top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wrapText="1"/>
    </xf>
    <xf numFmtId="2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wrapText="1"/>
    </xf>
    <xf numFmtId="2" fontId="26" fillId="0" borderId="13" xfId="0" applyNumberFormat="1" applyFont="1" applyFill="1" applyBorder="1" applyAlignment="1">
      <alignment horizontal="center"/>
    </xf>
    <xf numFmtId="189" fontId="26" fillId="0" borderId="13" xfId="56" applyNumberFormat="1" applyFont="1" applyFill="1" applyBorder="1" applyAlignment="1" applyProtection="1">
      <alignment vertical="top" wrapText="1"/>
      <protection hidden="1"/>
    </xf>
    <xf numFmtId="189" fontId="26" fillId="0" borderId="13" xfId="56" applyNumberFormat="1" applyFont="1" applyFill="1" applyBorder="1" applyAlignment="1" applyProtection="1">
      <alignment wrapText="1"/>
      <protection hidden="1"/>
    </xf>
    <xf numFmtId="189" fontId="26" fillId="0" borderId="10" xfId="56" applyNumberFormat="1" applyFont="1" applyFill="1" applyBorder="1" applyAlignment="1" applyProtection="1">
      <alignment vertical="top" wrapText="1"/>
      <protection hidden="1"/>
    </xf>
    <xf numFmtId="189" fontId="26" fillId="0" borderId="10" xfId="56" applyNumberFormat="1" applyFont="1" applyFill="1" applyBorder="1" applyAlignment="1" applyProtection="1">
      <alignment wrapText="1"/>
      <protection hidden="1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58" applyFont="1" applyFill="1" applyBorder="1" applyAlignment="1">
      <alignment horizontal="justify" vertical="top" wrapText="1"/>
      <protection/>
    </xf>
    <xf numFmtId="2" fontId="26" fillId="25" borderId="13" xfId="0" applyNumberFormat="1" applyFont="1" applyFill="1" applyBorder="1" applyAlignment="1">
      <alignment horizontal="center"/>
    </xf>
    <xf numFmtId="186" fontId="26" fillId="25" borderId="13" xfId="0" applyNumberFormat="1" applyFont="1" applyFill="1" applyBorder="1" applyAlignment="1">
      <alignment horizontal="center"/>
    </xf>
    <xf numFmtId="2" fontId="26" fillId="25" borderId="13" xfId="0" applyNumberFormat="1" applyFont="1" applyFill="1" applyBorder="1" applyAlignment="1">
      <alignment horizontal="center" wrapText="1"/>
    </xf>
    <xf numFmtId="186" fontId="26" fillId="25" borderId="13" xfId="0" applyNumberFormat="1" applyFont="1" applyFill="1" applyBorder="1" applyAlignment="1">
      <alignment horizontal="center" wrapText="1"/>
    </xf>
    <xf numFmtId="0" fontId="75" fillId="0" borderId="13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wrapText="1"/>
    </xf>
    <xf numFmtId="2" fontId="26" fillId="25" borderId="13" xfId="0" applyNumberFormat="1" applyFont="1" applyFill="1" applyBorder="1" applyAlignment="1">
      <alignment horizontal="center" vertical="center"/>
    </xf>
    <xf numFmtId="178" fontId="26" fillId="25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 applyProtection="1">
      <alignment horizontal="center"/>
      <protection locked="0"/>
    </xf>
    <xf numFmtId="0" fontId="75" fillId="0" borderId="13" xfId="0" applyFont="1" applyFill="1" applyBorder="1" applyAlignment="1">
      <alignment horizontal="left" vertical="top" wrapText="1"/>
    </xf>
    <xf numFmtId="0" fontId="75" fillId="0" borderId="13" xfId="0" applyFont="1" applyFill="1" applyBorder="1" applyAlignment="1">
      <alignment horizontal="left" wrapText="1"/>
    </xf>
    <xf numFmtId="189" fontId="26" fillId="0" borderId="13" xfId="55" applyNumberFormat="1" applyFont="1" applyFill="1" applyBorder="1" applyAlignment="1" applyProtection="1">
      <alignment vertical="top" wrapText="1"/>
      <protection hidden="1"/>
    </xf>
    <xf numFmtId="189" fontId="26" fillId="0" borderId="13" xfId="55" applyNumberFormat="1" applyFont="1" applyFill="1" applyBorder="1" applyAlignment="1" applyProtection="1">
      <alignment wrapText="1"/>
      <protection hidden="1"/>
    </xf>
    <xf numFmtId="189" fontId="26" fillId="0" borderId="13" xfId="55" applyNumberFormat="1" applyFont="1" applyFill="1" applyBorder="1" applyAlignment="1" applyProtection="1">
      <alignment horizontal="center" wrapText="1"/>
      <protection hidden="1"/>
    </xf>
    <xf numFmtId="191" fontId="26" fillId="0" borderId="13" xfId="55" applyNumberFormat="1" applyFont="1" applyFill="1" applyBorder="1" applyAlignment="1" applyProtection="1">
      <alignment horizontal="center" wrapText="1"/>
      <protection hidden="1"/>
    </xf>
    <xf numFmtId="192" fontId="26" fillId="0" borderId="13" xfId="55" applyNumberFormat="1" applyFont="1" applyFill="1" applyBorder="1" applyAlignment="1" applyProtection="1">
      <alignment horizontal="center" wrapText="1"/>
      <protection hidden="1"/>
    </xf>
    <xf numFmtId="193" fontId="26" fillId="0" borderId="13" xfId="55" applyNumberFormat="1" applyFont="1" applyFill="1" applyBorder="1" applyAlignment="1" applyProtection="1">
      <alignment horizontal="center" wrapText="1"/>
      <protection hidden="1"/>
    </xf>
    <xf numFmtId="0" fontId="26" fillId="0" borderId="11" xfId="0" applyFont="1" applyBorder="1" applyAlignment="1">
      <alignment vertical="top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vertical="top"/>
    </xf>
    <xf numFmtId="0" fontId="26" fillId="0" borderId="21" xfId="0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/>
    </xf>
    <xf numFmtId="192" fontId="26" fillId="0" borderId="16" xfId="55" applyNumberFormat="1" applyFont="1" applyFill="1" applyBorder="1" applyAlignment="1" applyProtection="1">
      <alignment horizontal="center" wrapText="1"/>
      <protection hidden="1"/>
    </xf>
    <xf numFmtId="193" fontId="26" fillId="0" borderId="16" xfId="55" applyNumberFormat="1" applyFont="1" applyFill="1" applyBorder="1" applyAlignment="1" applyProtection="1">
      <alignment horizontal="center" wrapText="1"/>
      <protection hidden="1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vertical="top" wrapText="1"/>
    </xf>
    <xf numFmtId="189" fontId="26" fillId="0" borderId="15" xfId="55" applyNumberFormat="1" applyFont="1" applyFill="1" applyBorder="1" applyAlignment="1" applyProtection="1">
      <alignment wrapText="1"/>
      <protection hidden="1"/>
    </xf>
    <xf numFmtId="189" fontId="26" fillId="0" borderId="15" xfId="55" applyNumberFormat="1" applyFont="1" applyFill="1" applyBorder="1" applyAlignment="1" applyProtection="1">
      <alignment horizontal="center" wrapText="1"/>
      <protection hidden="1"/>
    </xf>
    <xf numFmtId="0" fontId="45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189" fontId="26" fillId="0" borderId="17" xfId="55" applyNumberFormat="1" applyFont="1" applyFill="1" applyBorder="1" applyAlignment="1" applyProtection="1">
      <alignment wrapText="1"/>
      <protection hidden="1"/>
    </xf>
    <xf numFmtId="0" fontId="26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89" fontId="26" fillId="0" borderId="15" xfId="55" applyNumberFormat="1" applyFont="1" applyFill="1" applyBorder="1" applyAlignment="1" applyProtection="1">
      <alignment vertical="top" wrapText="1"/>
      <protection hidden="1"/>
    </xf>
    <xf numFmtId="191" fontId="26" fillId="0" borderId="15" xfId="55" applyNumberFormat="1" applyFont="1" applyFill="1" applyBorder="1" applyAlignment="1" applyProtection="1">
      <alignment horizontal="center" wrapText="1"/>
      <protection hidden="1"/>
    </xf>
    <xf numFmtId="192" fontId="26" fillId="0" borderId="15" xfId="55" applyNumberFormat="1" applyFont="1" applyFill="1" applyBorder="1" applyAlignment="1" applyProtection="1">
      <alignment horizontal="center" wrapText="1"/>
      <protection hidden="1"/>
    </xf>
    <xf numFmtId="193" fontId="26" fillId="0" borderId="15" xfId="55" applyNumberFormat="1" applyFont="1" applyFill="1" applyBorder="1" applyAlignment="1" applyProtection="1">
      <alignment horizontal="center" wrapText="1"/>
      <protection hidden="1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>
      <alignment horizontal="left" wrapText="1"/>
    </xf>
    <xf numFmtId="2" fontId="26" fillId="0" borderId="21" xfId="0" applyNumberFormat="1" applyFont="1" applyBorder="1" applyAlignment="1">
      <alignment horizontal="center" vertical="center"/>
    </xf>
    <xf numFmtId="178" fontId="45" fillId="0" borderId="17" xfId="0" applyNumberFormat="1" applyFont="1" applyFill="1" applyBorder="1" applyAlignment="1" applyProtection="1">
      <alignment horizontal="center" vertical="center"/>
      <protection locked="0"/>
    </xf>
    <xf numFmtId="178" fontId="26" fillId="0" borderId="10" xfId="0" applyNumberFormat="1" applyFont="1" applyFill="1" applyBorder="1" applyAlignment="1" applyProtection="1">
      <alignment horizontal="center" vertical="center"/>
      <protection locked="0"/>
    </xf>
    <xf numFmtId="178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justify" vertical="top"/>
    </xf>
    <xf numFmtId="2" fontId="26" fillId="0" borderId="13" xfId="58" applyNumberFormat="1" applyFont="1" applyFill="1" applyBorder="1" applyAlignment="1">
      <alignment horizontal="center"/>
      <protection/>
    </xf>
    <xf numFmtId="0" fontId="26" fillId="0" borderId="13" xfId="0" applyFont="1" applyBorder="1" applyAlignment="1">
      <alignment horizontal="justify" vertical="top"/>
    </xf>
    <xf numFmtId="0" fontId="26" fillId="0" borderId="15" xfId="0" applyFont="1" applyBorder="1" applyAlignment="1">
      <alignment horizontal="justify"/>
    </xf>
    <xf numFmtId="49" fontId="26" fillId="0" borderId="15" xfId="0" applyNumberFormat="1" applyFont="1" applyFill="1" applyBorder="1" applyAlignment="1">
      <alignment horizontal="center"/>
    </xf>
    <xf numFmtId="49" fontId="26" fillId="0" borderId="15" xfId="56" applyNumberFormat="1" applyFont="1" applyFill="1" applyBorder="1" applyAlignment="1" applyProtection="1">
      <alignment horizontal="center"/>
      <protection hidden="1"/>
    </xf>
    <xf numFmtId="49" fontId="26" fillId="0" borderId="13" xfId="56" applyNumberFormat="1" applyFont="1" applyFill="1" applyBorder="1" applyAlignment="1" applyProtection="1">
      <alignment horizontal="center"/>
      <protection hidden="1"/>
    </xf>
    <xf numFmtId="49" fontId="26" fillId="0" borderId="13" xfId="57" applyNumberFormat="1" applyFont="1" applyFill="1" applyBorder="1" applyAlignment="1" applyProtection="1">
      <alignment horizontal="justify" vertical="top"/>
      <protection hidden="1"/>
    </xf>
    <xf numFmtId="49" fontId="26" fillId="0" borderId="13" xfId="57" applyNumberFormat="1" applyFont="1" applyFill="1" applyBorder="1" applyAlignment="1" applyProtection="1">
      <alignment horizontal="justify"/>
      <protection hidden="1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right"/>
    </xf>
    <xf numFmtId="0" fontId="26" fillId="0" borderId="13" xfId="0" applyFont="1" applyBorder="1" applyAlignment="1">
      <alignment horizontal="center" wrapText="1"/>
    </xf>
    <xf numFmtId="2" fontId="26" fillId="0" borderId="17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vertical="top" wrapText="1"/>
    </xf>
    <xf numFmtId="0" fontId="45" fillId="0" borderId="15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horizontal="center" wrapText="1"/>
    </xf>
    <xf numFmtId="2" fontId="26" fillId="0" borderId="13" xfId="0" applyNumberFormat="1" applyFont="1" applyFill="1" applyBorder="1" applyAlignment="1" applyProtection="1">
      <alignment horizontal="center" wrapText="1"/>
      <protection locked="0"/>
    </xf>
    <xf numFmtId="177" fontId="26" fillId="0" borderId="13" xfId="0" applyNumberFormat="1" applyFont="1" applyFill="1" applyBorder="1" applyAlignment="1" applyProtection="1">
      <alignment horizontal="center" wrapText="1"/>
      <protection locked="0"/>
    </xf>
    <xf numFmtId="0" fontId="28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center" wrapText="1"/>
    </xf>
    <xf numFmtId="2" fontId="26" fillId="0" borderId="13" xfId="0" applyNumberFormat="1" applyFont="1" applyFill="1" applyBorder="1" applyAlignment="1">
      <alignment horizontal="center" wrapText="1"/>
    </xf>
    <xf numFmtId="0" fontId="76" fillId="0" borderId="13" xfId="0" applyFont="1" applyBorder="1" applyAlignment="1">
      <alignment horizontal="justify" vertical="top" wrapText="1"/>
    </xf>
    <xf numFmtId="0" fontId="76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vertical="center" wrapText="1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/>
    </xf>
    <xf numFmtId="49" fontId="26" fillId="28" borderId="13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left" wrapText="1"/>
    </xf>
    <xf numFmtId="0" fontId="81" fillId="25" borderId="13" xfId="0" applyFont="1" applyFill="1" applyBorder="1" applyAlignment="1">
      <alignment horizontal="left" vertical="top" wrapText="1"/>
    </xf>
    <xf numFmtId="0" fontId="26" fillId="25" borderId="17" xfId="0" applyFont="1" applyFill="1" applyBorder="1" applyAlignment="1">
      <alignment horizontal="left" vertical="center" wrapText="1"/>
    </xf>
    <xf numFmtId="49" fontId="26" fillId="25" borderId="13" xfId="0" applyNumberFormat="1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 wrapText="1"/>
    </xf>
    <xf numFmtId="0" fontId="26" fillId="25" borderId="17" xfId="0" applyFont="1" applyFill="1" applyBorder="1" applyAlignment="1">
      <alignment horizontal="left" wrapText="1"/>
    </xf>
    <xf numFmtId="0" fontId="26" fillId="0" borderId="15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 wrapText="1"/>
    </xf>
    <xf numFmtId="0" fontId="26" fillId="25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justify" vertical="top"/>
    </xf>
    <xf numFmtId="0" fontId="26" fillId="0" borderId="13" xfId="0" applyFont="1" applyFill="1" applyBorder="1" applyAlignment="1">
      <alignment horizontal="justify"/>
    </xf>
    <xf numFmtId="2" fontId="26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top"/>
    </xf>
    <xf numFmtId="0" fontId="45" fillId="0" borderId="0" xfId="0" applyFont="1" applyAlignment="1">
      <alignment horizontal="justify"/>
    </xf>
    <xf numFmtId="0" fontId="26" fillId="0" borderId="0" xfId="58" applyFont="1" applyFill="1" applyBorder="1" applyAlignment="1">
      <alignment/>
      <protection/>
    </xf>
    <xf numFmtId="0" fontId="28" fillId="0" borderId="0" xfId="58" applyFont="1" applyFill="1" applyAlignment="1">
      <alignment/>
      <protection/>
    </xf>
    <xf numFmtId="0" fontId="26" fillId="0" borderId="0" xfId="0" applyFont="1" applyAlignment="1">
      <alignment wrapText="1"/>
    </xf>
    <xf numFmtId="0" fontId="28" fillId="0" borderId="0" xfId="58" applyFont="1" applyFill="1" applyBorder="1" applyAlignment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6" fillId="0" borderId="0" xfId="58" applyFont="1" applyFill="1" applyAlignment="1">
      <alignment horizontal="left"/>
      <protection/>
    </xf>
    <xf numFmtId="0" fontId="23" fillId="0" borderId="0" xfId="0" applyFont="1" applyAlignment="1">
      <alignment/>
    </xf>
    <xf numFmtId="0" fontId="45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>
      <alignment horizontal="centerContinuous"/>
    </xf>
    <xf numFmtId="49" fontId="26" fillId="0" borderId="0" xfId="0" applyNumberFormat="1" applyFont="1" applyFill="1" applyBorder="1" applyAlignment="1">
      <alignment horizontal="centerContinuous"/>
    </xf>
    <xf numFmtId="0" fontId="26" fillId="0" borderId="13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89" fontId="26" fillId="0" borderId="13" xfId="54" applyNumberFormat="1" applyFont="1" applyFill="1" applyBorder="1" applyAlignment="1" applyProtection="1">
      <alignment wrapText="1"/>
      <protection hidden="1"/>
    </xf>
    <xf numFmtId="189" fontId="26" fillId="0" borderId="13" xfId="54" applyNumberFormat="1" applyFont="1" applyFill="1" applyBorder="1" applyAlignment="1" applyProtection="1">
      <alignment horizontal="center" wrapText="1"/>
      <protection hidden="1"/>
    </xf>
    <xf numFmtId="191" fontId="26" fillId="0" borderId="13" xfId="54" applyNumberFormat="1" applyFont="1" applyFill="1" applyBorder="1" applyAlignment="1" applyProtection="1">
      <alignment horizontal="center" wrapText="1"/>
      <protection hidden="1"/>
    </xf>
    <xf numFmtId="192" fontId="26" fillId="0" borderId="13" xfId="54" applyNumberFormat="1" applyFont="1" applyFill="1" applyBorder="1" applyAlignment="1" applyProtection="1">
      <alignment horizontal="center" wrapText="1"/>
      <protection hidden="1"/>
    </xf>
    <xf numFmtId="193" fontId="26" fillId="0" borderId="13" xfId="54" applyNumberFormat="1" applyFont="1" applyFill="1" applyBorder="1" applyAlignment="1" applyProtection="1">
      <alignment horizontal="center" wrapText="1"/>
      <protection hidden="1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189" fontId="26" fillId="0" borderId="15" xfId="54" applyNumberFormat="1" applyFont="1" applyFill="1" applyBorder="1" applyAlignment="1" applyProtection="1">
      <alignment wrapText="1"/>
      <protection hidden="1"/>
    </xf>
    <xf numFmtId="0" fontId="76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45" fillId="0" borderId="13" xfId="0" applyFont="1" applyBorder="1" applyAlignment="1">
      <alignment horizontal="left" vertical="center" wrapText="1"/>
    </xf>
    <xf numFmtId="0" fontId="26" fillId="25" borderId="13" xfId="0" applyFont="1" applyFill="1" applyBorder="1" applyAlignment="1">
      <alignment wrapText="1"/>
    </xf>
    <xf numFmtId="0" fontId="26" fillId="0" borderId="0" xfId="58" applyFont="1" applyFill="1" applyBorder="1" applyAlignment="1">
      <alignment/>
      <protection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178" fontId="45" fillId="0" borderId="17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/>
    </xf>
    <xf numFmtId="178" fontId="26" fillId="0" borderId="17" xfId="0" applyNumberFormat="1" applyFont="1" applyFill="1" applyBorder="1" applyAlignment="1">
      <alignment horizontal="center" vertical="center"/>
    </xf>
    <xf numFmtId="186" fontId="26" fillId="0" borderId="17" xfId="0" applyNumberFormat="1" applyFont="1" applyFill="1" applyBorder="1" applyAlignment="1">
      <alignment horizontal="center"/>
    </xf>
    <xf numFmtId="186" fontId="26" fillId="25" borderId="17" xfId="0" applyNumberFormat="1" applyFont="1" applyFill="1" applyBorder="1" applyAlignment="1">
      <alignment horizontal="center"/>
    </xf>
    <xf numFmtId="186" fontId="26" fillId="25" borderId="17" xfId="0" applyNumberFormat="1" applyFont="1" applyFill="1" applyBorder="1" applyAlignment="1">
      <alignment horizontal="center" wrapText="1"/>
    </xf>
    <xf numFmtId="178" fontId="26" fillId="25" borderId="17" xfId="0" applyNumberFormat="1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/>
    </xf>
    <xf numFmtId="178" fontId="26" fillId="0" borderId="17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178" fontId="26" fillId="0" borderId="14" xfId="0" applyNumberFormat="1" applyFont="1" applyFill="1" applyBorder="1" applyAlignment="1" applyProtection="1">
      <alignment horizontal="center" vertical="center"/>
      <protection locked="0"/>
    </xf>
    <xf numFmtId="178" fontId="26" fillId="0" borderId="17" xfId="58" applyNumberFormat="1" applyFont="1" applyFill="1" applyBorder="1" applyAlignment="1">
      <alignment horizontal="center"/>
      <protection/>
    </xf>
    <xf numFmtId="178" fontId="26" fillId="0" borderId="30" xfId="0" applyNumberFormat="1" applyFont="1" applyFill="1" applyBorder="1" applyAlignment="1" applyProtection="1">
      <alignment horizontal="center" vertical="center"/>
      <protection locked="0"/>
    </xf>
    <xf numFmtId="178" fontId="26" fillId="0" borderId="28" xfId="0" applyNumberFormat="1" applyFont="1" applyFill="1" applyBorder="1" applyAlignment="1" applyProtection="1">
      <alignment horizontal="center" vertical="center"/>
      <protection locked="0"/>
    </xf>
    <xf numFmtId="177" fontId="26" fillId="0" borderId="17" xfId="0" applyNumberFormat="1" applyFont="1" applyFill="1" applyBorder="1" applyAlignment="1" applyProtection="1">
      <alignment horizontal="center" wrapText="1"/>
      <protection locked="0"/>
    </xf>
    <xf numFmtId="0" fontId="26" fillId="25" borderId="13" xfId="0" applyFont="1" applyFill="1" applyBorder="1" applyAlignment="1">
      <alignment horizontal="left" vertical="center" wrapText="1"/>
    </xf>
    <xf numFmtId="0" fontId="81" fillId="25" borderId="13" xfId="0" applyFont="1" applyFill="1" applyBorder="1" applyAlignment="1">
      <alignment horizontal="left" wrapText="1"/>
    </xf>
    <xf numFmtId="0" fontId="26" fillId="25" borderId="13" xfId="0" applyFont="1" applyFill="1" applyBorder="1" applyAlignment="1">
      <alignment horizontal="left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0" borderId="0" xfId="58" applyFont="1" applyFill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wrapText="1"/>
    </xf>
    <xf numFmtId="49" fontId="23" fillId="0" borderId="16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26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2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right" wrapText="1"/>
    </xf>
    <xf numFmtId="0" fontId="23" fillId="0" borderId="14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2" fontId="26" fillId="0" borderId="13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26" fillId="0" borderId="15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13" xfId="0" applyFont="1" applyBorder="1" applyAlignment="1">
      <alignment horizontal="justify" vertical="center"/>
    </xf>
    <xf numFmtId="178" fontId="26" fillId="0" borderId="13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Бланк бюдж фор 2015" xfId="56"/>
    <cellStyle name="Обычный_tmp" xfId="57"/>
    <cellStyle name="Обычный_БЮДЖЕТ Алёхино  2009 !!!" xfId="58"/>
    <cellStyle name="Обычный_доходы изменения К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886325" y="0"/>
          <a:ext cx="406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поселения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 №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38100</xdr:rowOff>
    </xdr:from>
    <xdr:to>
      <xdr:col>3</xdr:col>
      <xdr:colOff>1247775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38100"/>
          <a:ext cx="30194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9"/>
  <sheetViews>
    <sheetView view="pageBreakPreview" zoomScaleSheetLayoutView="100" zoomScalePageLayoutView="0" workbookViewId="0" topLeftCell="A66">
      <selection activeCell="A5" sqref="A5:U88"/>
    </sheetView>
  </sheetViews>
  <sheetFormatPr defaultColWidth="9.00390625" defaultRowHeight="12.75"/>
  <cols>
    <col min="1" max="1" width="63.875" style="8" customWidth="1"/>
    <col min="2" max="2" width="31.625" style="8" customWidth="1"/>
    <col min="3" max="3" width="16.875" style="114" customWidth="1"/>
    <col min="4" max="21" width="9.125" style="114" hidden="1" customWidth="1"/>
    <col min="22" max="16384" width="9.125" style="8" customWidth="1"/>
  </cols>
  <sheetData>
    <row r="1" spans="2:4" ht="15.75" hidden="1">
      <c r="B1" s="119" t="s">
        <v>22</v>
      </c>
      <c r="C1" s="83"/>
      <c r="D1" s="118"/>
    </row>
    <row r="2" spans="2:4" ht="15.75" hidden="1">
      <c r="B2" s="119" t="s">
        <v>264</v>
      </c>
      <c r="C2" s="83"/>
      <c r="D2" s="118"/>
    </row>
    <row r="3" spans="2:4" ht="15.75" hidden="1">
      <c r="B3" s="119" t="s">
        <v>504</v>
      </c>
      <c r="C3" s="83"/>
      <c r="D3" s="118"/>
    </row>
    <row r="4" spans="2:4" ht="15.75" hidden="1">
      <c r="B4" s="119" t="s">
        <v>540</v>
      </c>
      <c r="C4" s="83"/>
      <c r="D4" s="118"/>
    </row>
    <row r="5" spans="1:21" ht="12.75">
      <c r="A5" s="787"/>
      <c r="B5" s="788" t="s">
        <v>22</v>
      </c>
      <c r="C5" s="7"/>
      <c r="D5" s="789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</row>
    <row r="6" spans="1:21" ht="12.75">
      <c r="A6" s="787"/>
      <c r="B6" s="788" t="s">
        <v>264</v>
      </c>
      <c r="C6" s="7"/>
      <c r="D6" s="789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</row>
    <row r="7" spans="1:21" ht="12.75">
      <c r="A7" s="787"/>
      <c r="B7" s="7" t="s">
        <v>544</v>
      </c>
      <c r="C7" s="7"/>
      <c r="D7" s="7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</row>
    <row r="8" spans="1:21" ht="12.75">
      <c r="A8" s="787"/>
      <c r="B8" s="7" t="s">
        <v>560</v>
      </c>
      <c r="C8" s="7"/>
      <c r="D8" s="7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</row>
    <row r="9" spans="1:21" ht="12.75">
      <c r="A9" s="787"/>
      <c r="B9" s="791"/>
      <c r="C9" s="791"/>
      <c r="D9" s="791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</row>
    <row r="10" spans="1:21" ht="12.75">
      <c r="A10" s="787"/>
      <c r="B10" s="787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</row>
    <row r="11" spans="1:21" ht="12.75" hidden="1">
      <c r="A11" s="787"/>
      <c r="B11" s="787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</row>
    <row r="12" spans="1:21" ht="35.25" customHeight="1">
      <c r="A12" s="792" t="s">
        <v>559</v>
      </c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</row>
    <row r="13" spans="1:21" ht="12.75">
      <c r="A13" s="787"/>
      <c r="B13" s="793" t="s">
        <v>459</v>
      </c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</row>
    <row r="14" spans="1:21" ht="21" customHeight="1">
      <c r="A14" s="794" t="s">
        <v>461</v>
      </c>
      <c r="B14" s="795" t="s">
        <v>462</v>
      </c>
      <c r="C14" s="796">
        <v>2021</v>
      </c>
      <c r="D14" s="797" t="s">
        <v>463</v>
      </c>
      <c r="E14" s="798" t="s">
        <v>464</v>
      </c>
      <c r="F14" s="798" t="s">
        <v>465</v>
      </c>
      <c r="G14" s="798" t="s">
        <v>466</v>
      </c>
      <c r="H14" s="798" t="s">
        <v>467</v>
      </c>
      <c r="I14" s="798" t="s">
        <v>468</v>
      </c>
      <c r="J14" s="798" t="s">
        <v>469</v>
      </c>
      <c r="K14" s="799" t="s">
        <v>470</v>
      </c>
      <c r="L14" s="798" t="s">
        <v>471</v>
      </c>
      <c r="M14" s="798" t="s">
        <v>472</v>
      </c>
      <c r="N14" s="798" t="s">
        <v>473</v>
      </c>
      <c r="O14" s="798" t="s">
        <v>474</v>
      </c>
      <c r="P14" s="798" t="s">
        <v>475</v>
      </c>
      <c r="Q14" s="798" t="s">
        <v>476</v>
      </c>
      <c r="R14" s="798" t="s">
        <v>477</v>
      </c>
      <c r="S14" s="798" t="s">
        <v>478</v>
      </c>
      <c r="T14" s="798" t="s">
        <v>479</v>
      </c>
      <c r="U14" s="798" t="s">
        <v>480</v>
      </c>
    </row>
    <row r="15" spans="1:21" ht="56.25" customHeight="1">
      <c r="A15" s="800"/>
      <c r="B15" s="801" t="s">
        <v>186</v>
      </c>
      <c r="C15" s="802"/>
      <c r="D15" s="797" t="s">
        <v>463</v>
      </c>
      <c r="E15" s="798" t="s">
        <v>464</v>
      </c>
      <c r="F15" s="798" t="s">
        <v>465</v>
      </c>
      <c r="G15" s="798" t="s">
        <v>466</v>
      </c>
      <c r="H15" s="798" t="s">
        <v>467</v>
      </c>
      <c r="I15" s="798" t="s">
        <v>468</v>
      </c>
      <c r="J15" s="798" t="s">
        <v>469</v>
      </c>
      <c r="K15" s="799" t="s">
        <v>470</v>
      </c>
      <c r="L15" s="798" t="s">
        <v>471</v>
      </c>
      <c r="M15" s="798" t="s">
        <v>472</v>
      </c>
      <c r="N15" s="798" t="s">
        <v>473</v>
      </c>
      <c r="O15" s="798" t="s">
        <v>474</v>
      </c>
      <c r="P15" s="798" t="s">
        <v>475</v>
      </c>
      <c r="Q15" s="798" t="s">
        <v>476</v>
      </c>
      <c r="R15" s="798" t="s">
        <v>477</v>
      </c>
      <c r="S15" s="798" t="s">
        <v>478</v>
      </c>
      <c r="T15" s="798" t="s">
        <v>479</v>
      </c>
      <c r="U15" s="803" t="s">
        <v>479</v>
      </c>
    </row>
    <row r="16" spans="1:21" ht="12.75">
      <c r="A16" s="804" t="s">
        <v>262</v>
      </c>
      <c r="B16" s="805" t="s">
        <v>370</v>
      </c>
      <c r="C16" s="806">
        <f>C17+C23+C28+C30+C38+C40+C45+C49+C52</f>
        <v>4000000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</row>
    <row r="17" spans="1:21" ht="12.75">
      <c r="A17" s="804" t="s">
        <v>305</v>
      </c>
      <c r="B17" s="805" t="s">
        <v>371</v>
      </c>
      <c r="C17" s="806">
        <f>C18</f>
        <v>1700000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</row>
    <row r="18" spans="1:21" ht="12.75">
      <c r="A18" s="807" t="s">
        <v>117</v>
      </c>
      <c r="B18" s="808" t="s">
        <v>372</v>
      </c>
      <c r="C18" s="809">
        <f>C19+C20+C21+C22</f>
        <v>1700000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</row>
    <row r="19" spans="1:21" ht="45">
      <c r="A19" s="810" t="s">
        <v>685</v>
      </c>
      <c r="B19" s="808" t="s">
        <v>373</v>
      </c>
      <c r="C19" s="811">
        <v>1700000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0"/>
    </row>
    <row r="20" spans="1:21" ht="22.5" hidden="1">
      <c r="A20" s="812" t="s">
        <v>524</v>
      </c>
      <c r="B20" s="813" t="s">
        <v>525</v>
      </c>
      <c r="C20" s="814">
        <v>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</row>
    <row r="21" spans="1:21" ht="47.25" customHeight="1" hidden="1">
      <c r="A21" s="812" t="s">
        <v>524</v>
      </c>
      <c r="B21" s="808" t="s">
        <v>526</v>
      </c>
      <c r="C21" s="815">
        <v>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</row>
    <row r="22" spans="1:21" ht="63" customHeight="1" hidden="1">
      <c r="A22" s="816" t="s">
        <v>163</v>
      </c>
      <c r="B22" s="808" t="s">
        <v>162</v>
      </c>
      <c r="C22" s="266">
        <v>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</row>
    <row r="23" spans="1:21" ht="21.75">
      <c r="A23" s="817" t="s">
        <v>19</v>
      </c>
      <c r="B23" s="805" t="s">
        <v>387</v>
      </c>
      <c r="C23" s="806">
        <f>C24+C25+C26+C27</f>
        <v>667340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</row>
    <row r="24" spans="1:21" ht="56.25">
      <c r="A24" s="818" t="s">
        <v>506</v>
      </c>
      <c r="B24" s="808" t="s">
        <v>496</v>
      </c>
      <c r="C24" s="819">
        <v>306420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ht="67.5">
      <c r="A25" s="818" t="s">
        <v>499</v>
      </c>
      <c r="B25" s="808" t="s">
        <v>497</v>
      </c>
      <c r="C25" s="819">
        <v>1750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0"/>
    </row>
    <row r="26" spans="1:21" ht="56.25">
      <c r="A26" s="818" t="s">
        <v>501</v>
      </c>
      <c r="B26" s="808" t="s">
        <v>500</v>
      </c>
      <c r="C26" s="819">
        <v>403080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</row>
    <row r="27" spans="1:21" ht="56.25">
      <c r="A27" s="818" t="s">
        <v>503</v>
      </c>
      <c r="B27" s="808" t="s">
        <v>502</v>
      </c>
      <c r="C27" s="819">
        <v>-43910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</row>
    <row r="28" spans="1:21" ht="15.75" customHeight="1">
      <c r="A28" s="817" t="s">
        <v>306</v>
      </c>
      <c r="B28" s="805" t="s">
        <v>388</v>
      </c>
      <c r="C28" s="806">
        <f>C29</f>
        <v>2000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</row>
    <row r="29" spans="1:21" ht="15.75" customHeight="1">
      <c r="A29" s="818" t="s">
        <v>263</v>
      </c>
      <c r="B29" s="808" t="s">
        <v>374</v>
      </c>
      <c r="C29" s="266">
        <v>2000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</row>
    <row r="30" spans="1:21" ht="12.75">
      <c r="A30" s="817" t="s">
        <v>307</v>
      </c>
      <c r="B30" s="805" t="s">
        <v>389</v>
      </c>
      <c r="C30" s="806">
        <f>C31+C33</f>
        <v>1428434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ht="12.75">
      <c r="A31" s="820" t="s">
        <v>188</v>
      </c>
      <c r="B31" s="808" t="s">
        <v>375</v>
      </c>
      <c r="C31" s="809">
        <f>C32</f>
        <v>67400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</row>
    <row r="32" spans="1:21" ht="22.5">
      <c r="A32" s="821" t="s">
        <v>328</v>
      </c>
      <c r="B32" s="808" t="s">
        <v>376</v>
      </c>
      <c r="C32" s="809">
        <v>67400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>
      <c r="A33" s="820" t="s">
        <v>481</v>
      </c>
      <c r="B33" s="808" t="s">
        <v>377</v>
      </c>
      <c r="C33" s="809">
        <f>C35+C36</f>
        <v>1361034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0"/>
    </row>
    <row r="34" spans="1:21" ht="47.25" customHeight="1" hidden="1">
      <c r="A34" s="821" t="s">
        <v>189</v>
      </c>
      <c r="B34" s="808" t="s">
        <v>190</v>
      </c>
      <c r="C34" s="809">
        <f>C35</f>
        <v>1292700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0"/>
    </row>
    <row r="35" spans="1:21" ht="22.5">
      <c r="A35" s="816" t="s">
        <v>286</v>
      </c>
      <c r="B35" s="808" t="s">
        <v>378</v>
      </c>
      <c r="C35" s="809">
        <v>1292700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30"/>
    </row>
    <row r="36" spans="1:21" ht="31.5" customHeight="1" hidden="1">
      <c r="A36" s="816" t="s">
        <v>286</v>
      </c>
      <c r="B36" s="808" t="s">
        <v>191</v>
      </c>
      <c r="C36" s="809">
        <f>C37</f>
        <v>68334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30"/>
    </row>
    <row r="37" spans="1:21" ht="22.5">
      <c r="A37" s="816" t="s">
        <v>300</v>
      </c>
      <c r="B37" s="808" t="s">
        <v>379</v>
      </c>
      <c r="C37" s="809">
        <v>68334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0"/>
    </row>
    <row r="38" spans="1:21" ht="31.5" customHeight="1" hidden="1">
      <c r="A38" s="821" t="s">
        <v>360</v>
      </c>
      <c r="B38" s="808" t="s">
        <v>485</v>
      </c>
      <c r="C38" s="80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</row>
    <row r="39" spans="1:21" ht="31.5" customHeight="1" hidden="1">
      <c r="A39" s="821" t="s">
        <v>166</v>
      </c>
      <c r="B39" s="808" t="s">
        <v>205</v>
      </c>
      <c r="C39" s="80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0"/>
    </row>
    <row r="40" spans="1:21" ht="21.75">
      <c r="A40" s="807" t="s">
        <v>308</v>
      </c>
      <c r="B40" s="805" t="s">
        <v>390</v>
      </c>
      <c r="C40" s="806">
        <f>C41+C44</f>
        <v>165726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</row>
    <row r="41" spans="1:21" s="114" customFormat="1" ht="45">
      <c r="A41" s="821" t="s">
        <v>109</v>
      </c>
      <c r="B41" s="808" t="s">
        <v>111</v>
      </c>
      <c r="C41" s="809">
        <v>116600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30"/>
    </row>
    <row r="42" spans="1:21" ht="63" customHeight="1" hidden="1">
      <c r="A42" s="818" t="s">
        <v>21</v>
      </c>
      <c r="B42" s="808" t="s">
        <v>144</v>
      </c>
      <c r="C42" s="809">
        <v>0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30"/>
    </row>
    <row r="43" spans="1:21" ht="63" customHeight="1" hidden="1">
      <c r="A43" s="818" t="s">
        <v>21</v>
      </c>
      <c r="B43" s="808" t="s">
        <v>144</v>
      </c>
      <c r="C43" s="809">
        <v>0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30"/>
    </row>
    <row r="44" spans="1:250" s="25" customFormat="1" ht="33.75">
      <c r="A44" s="822" t="s">
        <v>483</v>
      </c>
      <c r="B44" s="808" t="s">
        <v>380</v>
      </c>
      <c r="C44" s="266">
        <v>49126</v>
      </c>
      <c r="D44" s="823"/>
      <c r="E44" s="824"/>
      <c r="F44" s="805"/>
      <c r="G44" s="825"/>
      <c r="H44" s="823"/>
      <c r="I44" s="824"/>
      <c r="J44" s="805"/>
      <c r="K44" s="825"/>
      <c r="L44" s="823"/>
      <c r="M44" s="824"/>
      <c r="N44" s="805"/>
      <c r="O44" s="825"/>
      <c r="P44" s="823"/>
      <c r="Q44" s="824"/>
      <c r="R44" s="805"/>
      <c r="S44" s="825"/>
      <c r="T44" s="823"/>
      <c r="U44" s="826"/>
      <c r="V44" s="87"/>
      <c r="W44" s="88"/>
      <c r="X44" s="89"/>
      <c r="Y44" s="30"/>
      <c r="Z44" s="87"/>
      <c r="AA44" s="88"/>
      <c r="AB44" s="89"/>
      <c r="AC44" s="30"/>
      <c r="AD44" s="87"/>
      <c r="AE44" s="88"/>
      <c r="AF44" s="89"/>
      <c r="AG44" s="30"/>
      <c r="AH44" s="87"/>
      <c r="AI44" s="88"/>
      <c r="AJ44" s="89"/>
      <c r="AK44" s="30"/>
      <c r="AL44" s="87"/>
      <c r="AM44" s="88"/>
      <c r="AN44" s="89"/>
      <c r="AO44" s="30"/>
      <c r="AP44" s="87"/>
      <c r="AQ44" s="88"/>
      <c r="AR44" s="89"/>
      <c r="AS44" s="30"/>
      <c r="AT44" s="87"/>
      <c r="AU44" s="88"/>
      <c r="AV44" s="89"/>
      <c r="AW44" s="30"/>
      <c r="AX44" s="87"/>
      <c r="AY44" s="88"/>
      <c r="AZ44" s="89"/>
      <c r="BA44" s="30"/>
      <c r="BB44" s="87"/>
      <c r="BC44" s="88"/>
      <c r="BD44" s="89"/>
      <c r="BE44" s="30"/>
      <c r="BF44" s="87"/>
      <c r="BG44" s="88"/>
      <c r="BH44" s="89"/>
      <c r="BI44" s="30"/>
      <c r="BJ44" s="87"/>
      <c r="BK44" s="88"/>
      <c r="BL44" s="89"/>
      <c r="BM44" s="30"/>
      <c r="BN44" s="87"/>
      <c r="BO44" s="88"/>
      <c r="BP44" s="89"/>
      <c r="BQ44" s="30"/>
      <c r="BR44" s="87"/>
      <c r="BS44" s="88"/>
      <c r="BT44" s="89"/>
      <c r="BU44" s="30"/>
      <c r="BV44" s="87"/>
      <c r="BW44" s="88"/>
      <c r="BX44" s="89"/>
      <c r="BY44" s="30"/>
      <c r="BZ44" s="87"/>
      <c r="CA44" s="88"/>
      <c r="CB44" s="89"/>
      <c r="CC44" s="30"/>
      <c r="CD44" s="87"/>
      <c r="CE44" s="88"/>
      <c r="CF44" s="89"/>
      <c r="CG44" s="30"/>
      <c r="CH44" s="87"/>
      <c r="CI44" s="88"/>
      <c r="CJ44" s="89"/>
      <c r="CK44" s="30"/>
      <c r="CL44" s="87"/>
      <c r="CM44" s="88"/>
      <c r="CN44" s="89"/>
      <c r="CO44" s="30"/>
      <c r="CP44" s="87"/>
      <c r="CQ44" s="88"/>
      <c r="CR44" s="89"/>
      <c r="CS44" s="30"/>
      <c r="CT44" s="87"/>
      <c r="CU44" s="88"/>
      <c r="CV44" s="89"/>
      <c r="CW44" s="30"/>
      <c r="CX44" s="87"/>
      <c r="CY44" s="88"/>
      <c r="CZ44" s="89"/>
      <c r="DA44" s="30"/>
      <c r="DB44" s="87"/>
      <c r="DC44" s="88"/>
      <c r="DD44" s="89"/>
      <c r="DE44" s="30"/>
      <c r="DF44" s="87"/>
      <c r="DG44" s="88"/>
      <c r="DH44" s="89"/>
      <c r="DI44" s="30"/>
      <c r="DJ44" s="87"/>
      <c r="DK44" s="88"/>
      <c r="DL44" s="89"/>
      <c r="DM44" s="30"/>
      <c r="DN44" s="87"/>
      <c r="DO44" s="88"/>
      <c r="DP44" s="89"/>
      <c r="DQ44" s="30"/>
      <c r="DR44" s="87"/>
      <c r="DS44" s="88"/>
      <c r="DT44" s="89"/>
      <c r="DU44" s="30"/>
      <c r="DV44" s="87"/>
      <c r="DW44" s="88"/>
      <c r="DX44" s="89"/>
      <c r="DY44" s="30"/>
      <c r="DZ44" s="87"/>
      <c r="EA44" s="88"/>
      <c r="EB44" s="89"/>
      <c r="EC44" s="30"/>
      <c r="ED44" s="87"/>
      <c r="EE44" s="88"/>
      <c r="EF44" s="89"/>
      <c r="EG44" s="30"/>
      <c r="EH44" s="87"/>
      <c r="EI44" s="88"/>
      <c r="EJ44" s="89"/>
      <c r="EK44" s="30"/>
      <c r="EL44" s="87"/>
      <c r="EM44" s="88"/>
      <c r="EN44" s="89"/>
      <c r="EO44" s="30"/>
      <c r="EP44" s="87"/>
      <c r="EQ44" s="88"/>
      <c r="ER44" s="89"/>
      <c r="ES44" s="30"/>
      <c r="ET44" s="87"/>
      <c r="EU44" s="88"/>
      <c r="EV44" s="89"/>
      <c r="EW44" s="30"/>
      <c r="EX44" s="87"/>
      <c r="EY44" s="88"/>
      <c r="EZ44" s="89"/>
      <c r="FA44" s="30"/>
      <c r="FB44" s="87"/>
      <c r="FC44" s="88"/>
      <c r="FD44" s="89"/>
      <c r="FE44" s="30"/>
      <c r="FF44" s="87"/>
      <c r="FG44" s="88"/>
      <c r="FH44" s="89"/>
      <c r="FI44" s="30"/>
      <c r="FJ44" s="87"/>
      <c r="FK44" s="88"/>
      <c r="FL44" s="89"/>
      <c r="FM44" s="30"/>
      <c r="FN44" s="87"/>
      <c r="FO44" s="88"/>
      <c r="FP44" s="89"/>
      <c r="FQ44" s="30"/>
      <c r="FR44" s="87"/>
      <c r="FS44" s="88"/>
      <c r="FT44" s="89"/>
      <c r="FU44" s="30"/>
      <c r="FV44" s="87"/>
      <c r="FW44" s="88"/>
      <c r="FX44" s="89"/>
      <c r="FY44" s="30"/>
      <c r="FZ44" s="87"/>
      <c r="GA44" s="88"/>
      <c r="GB44" s="89"/>
      <c r="GC44" s="30"/>
      <c r="GD44" s="87"/>
      <c r="GE44" s="88"/>
      <c r="GF44" s="89"/>
      <c r="GG44" s="30"/>
      <c r="GH44" s="87"/>
      <c r="GI44" s="88"/>
      <c r="GJ44" s="89"/>
      <c r="GK44" s="30"/>
      <c r="GL44" s="87"/>
      <c r="GM44" s="88"/>
      <c r="GN44" s="89"/>
      <c r="GO44" s="30"/>
      <c r="GP44" s="87"/>
      <c r="GQ44" s="88"/>
      <c r="GR44" s="89"/>
      <c r="GS44" s="30"/>
      <c r="GT44" s="87"/>
      <c r="GU44" s="88"/>
      <c r="GV44" s="89"/>
      <c r="GW44" s="30"/>
      <c r="GX44" s="87"/>
      <c r="GY44" s="88"/>
      <c r="GZ44" s="89"/>
      <c r="HA44" s="30"/>
      <c r="HB44" s="87"/>
      <c r="HC44" s="88"/>
      <c r="HD44" s="89"/>
      <c r="HE44" s="30"/>
      <c r="HF44" s="87"/>
      <c r="HG44" s="88"/>
      <c r="HH44" s="89"/>
      <c r="HI44" s="30"/>
      <c r="HJ44" s="87"/>
      <c r="HK44" s="88"/>
      <c r="HL44" s="89"/>
      <c r="HM44" s="30"/>
      <c r="HN44" s="87"/>
      <c r="HO44" s="88"/>
      <c r="HP44" s="89"/>
      <c r="HQ44" s="30"/>
      <c r="HR44" s="87"/>
      <c r="HS44" s="88"/>
      <c r="HT44" s="89"/>
      <c r="HU44" s="30"/>
      <c r="HV44" s="87"/>
      <c r="HW44" s="88"/>
      <c r="HX44" s="89"/>
      <c r="HY44" s="30"/>
      <c r="HZ44" s="87"/>
      <c r="IA44" s="88"/>
      <c r="IB44" s="89"/>
      <c r="IC44" s="30"/>
      <c r="ID44" s="87"/>
      <c r="IE44" s="88"/>
      <c r="IF44" s="89"/>
      <c r="IG44" s="30"/>
      <c r="IH44" s="87"/>
      <c r="II44" s="88"/>
      <c r="IJ44" s="89"/>
      <c r="IK44" s="30"/>
      <c r="IL44" s="87"/>
      <c r="IM44" s="88"/>
      <c r="IN44" s="89"/>
      <c r="IO44" s="30"/>
      <c r="IP44" s="87"/>
    </row>
    <row r="45" spans="1:21" s="182" customFormat="1" ht="13.5" thickBot="1">
      <c r="A45" s="827" t="s">
        <v>329</v>
      </c>
      <c r="B45" s="805" t="s">
        <v>391</v>
      </c>
      <c r="C45" s="806">
        <f>C46+C48+C47</f>
        <v>36500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6"/>
    </row>
    <row r="46" spans="1:21" ht="23.25" hidden="1" thickBot="1">
      <c r="A46" s="822" t="s">
        <v>330</v>
      </c>
      <c r="B46" s="808" t="s">
        <v>30</v>
      </c>
      <c r="C46" s="809">
        <v>0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</row>
    <row r="47" spans="1:21" ht="30" customHeight="1" thickBot="1">
      <c r="A47" s="822" t="s">
        <v>331</v>
      </c>
      <c r="B47" s="828" t="s">
        <v>382</v>
      </c>
      <c r="C47" s="829">
        <v>36000</v>
      </c>
      <c r="D47" s="830">
        <v>0.5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30"/>
    </row>
    <row r="48" spans="1:21" ht="31.5" customHeight="1" thickBot="1">
      <c r="A48" s="831" t="s">
        <v>35</v>
      </c>
      <c r="B48" s="808" t="s">
        <v>36</v>
      </c>
      <c r="C48" s="809">
        <v>500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0"/>
    </row>
    <row r="49" spans="1:21" ht="15.75" customHeight="1" hidden="1">
      <c r="A49" s="822" t="s">
        <v>309</v>
      </c>
      <c r="B49" s="808" t="s">
        <v>113</v>
      </c>
      <c r="C49" s="809">
        <f>C50</f>
        <v>0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</row>
    <row r="50" spans="1:21" ht="39" customHeight="1" hidden="1">
      <c r="A50" s="810" t="s">
        <v>112</v>
      </c>
      <c r="B50" s="808" t="s">
        <v>110</v>
      </c>
      <c r="C50" s="809">
        <v>0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0"/>
    </row>
    <row r="51" spans="1:21" ht="47.25" customHeight="1" hidden="1">
      <c r="A51" s="822" t="s">
        <v>265</v>
      </c>
      <c r="B51" s="808" t="s">
        <v>149</v>
      </c>
      <c r="C51" s="809">
        <v>0</v>
      </c>
      <c r="D51" s="832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30"/>
    </row>
    <row r="52" spans="1:21" s="182" customFormat="1" ht="12.75" hidden="1">
      <c r="A52" s="833" t="s">
        <v>332</v>
      </c>
      <c r="B52" s="833" t="s">
        <v>392</v>
      </c>
      <c r="C52" s="834">
        <f>C53</f>
        <v>0</v>
      </c>
      <c r="D52" s="8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6"/>
    </row>
    <row r="53" spans="1:21" ht="31.5" customHeight="1" hidden="1">
      <c r="A53" s="836" t="s">
        <v>282</v>
      </c>
      <c r="B53" s="837" t="s">
        <v>283</v>
      </c>
      <c r="C53" s="838">
        <f>C54</f>
        <v>0</v>
      </c>
      <c r="D53" s="832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0"/>
    </row>
    <row r="54" spans="1:21" ht="22.5" hidden="1">
      <c r="A54" s="836" t="s">
        <v>333</v>
      </c>
      <c r="B54" s="837" t="s">
        <v>383</v>
      </c>
      <c r="C54" s="838">
        <v>0</v>
      </c>
      <c r="D54" s="832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0"/>
    </row>
    <row r="55" spans="1:21" s="182" customFormat="1" ht="12.75">
      <c r="A55" s="827" t="s">
        <v>487</v>
      </c>
      <c r="B55" s="805" t="s">
        <v>393</v>
      </c>
      <c r="C55" s="806">
        <f>C56+C81+C85</f>
        <v>6610200</v>
      </c>
      <c r="D55" s="8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6"/>
    </row>
    <row r="56" spans="1:21" s="182" customFormat="1" ht="21">
      <c r="A56" s="827" t="s">
        <v>334</v>
      </c>
      <c r="B56" s="805" t="s">
        <v>394</v>
      </c>
      <c r="C56" s="806">
        <f>C57+C63+C73+C79</f>
        <v>6610200</v>
      </c>
      <c r="D56" s="8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6"/>
    </row>
    <row r="57" spans="1:21" s="182" customFormat="1" ht="12.75">
      <c r="A57" s="839" t="s">
        <v>335</v>
      </c>
      <c r="B57" s="805" t="s">
        <v>29</v>
      </c>
      <c r="C57" s="806">
        <f>C59</f>
        <v>5362400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6"/>
    </row>
    <row r="58" spans="1:21" ht="31.5" customHeight="1" hidden="1">
      <c r="A58" s="816" t="s">
        <v>48</v>
      </c>
      <c r="B58" s="808" t="s">
        <v>267</v>
      </c>
      <c r="C58" s="809">
        <f>C59+C60</f>
        <v>5362400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30"/>
    </row>
    <row r="59" spans="1:21" ht="44.25" customHeight="1">
      <c r="A59" s="816" t="s">
        <v>589</v>
      </c>
      <c r="B59" s="808" t="s">
        <v>583</v>
      </c>
      <c r="C59" s="809">
        <v>5362400</v>
      </c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30"/>
    </row>
    <row r="60" spans="1:21" ht="31.5" customHeight="1" hidden="1">
      <c r="A60" s="822" t="s">
        <v>181</v>
      </c>
      <c r="B60" s="808" t="s">
        <v>267</v>
      </c>
      <c r="C60" s="809">
        <v>0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30"/>
    </row>
    <row r="61" spans="1:21" ht="31.5" customHeight="1" hidden="1">
      <c r="A61" s="822" t="s">
        <v>299</v>
      </c>
      <c r="B61" s="808"/>
      <c r="C61" s="809">
        <v>0</v>
      </c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30"/>
    </row>
    <row r="62" spans="1:21" ht="15.75" customHeight="1" hidden="1">
      <c r="A62" s="822"/>
      <c r="B62" s="808"/>
      <c r="C62" s="80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30"/>
    </row>
    <row r="63" spans="1:21" s="182" customFormat="1" ht="31.5" customHeight="1">
      <c r="A63" s="839" t="s">
        <v>590</v>
      </c>
      <c r="B63" s="805" t="s">
        <v>512</v>
      </c>
      <c r="C63" s="806">
        <f>C65+C66</f>
        <v>974700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6"/>
    </row>
    <row r="64" spans="1:21" ht="47.25" customHeight="1" hidden="1">
      <c r="A64" s="836" t="s">
        <v>301</v>
      </c>
      <c r="B64" s="837" t="s">
        <v>302</v>
      </c>
      <c r="C64" s="80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</row>
    <row r="65" spans="1:21" s="114" customFormat="1" ht="35.25" customHeight="1">
      <c r="A65" s="840" t="s">
        <v>509</v>
      </c>
      <c r="B65" s="808" t="s">
        <v>511</v>
      </c>
      <c r="C65" s="809">
        <v>259700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0"/>
    </row>
    <row r="66" spans="1:21" ht="36" customHeight="1">
      <c r="A66" s="841" t="s">
        <v>561</v>
      </c>
      <c r="B66" s="808" t="s">
        <v>510</v>
      </c>
      <c r="C66" s="809">
        <v>715000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30"/>
    </row>
    <row r="67" spans="1:21" ht="33.75" customHeight="1" hidden="1">
      <c r="A67" s="840" t="s">
        <v>513</v>
      </c>
      <c r="B67" s="808" t="s">
        <v>510</v>
      </c>
      <c r="C67" s="809">
        <v>0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0"/>
    </row>
    <row r="68" spans="1:21" ht="18.75" customHeight="1" hidden="1">
      <c r="A68" s="841" t="s">
        <v>537</v>
      </c>
      <c r="B68" s="808" t="s">
        <v>538</v>
      </c>
      <c r="C68" s="809">
        <v>0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30"/>
    </row>
    <row r="69" spans="1:21" ht="15.75" customHeight="1" hidden="1">
      <c r="A69" s="840" t="s">
        <v>294</v>
      </c>
      <c r="B69" s="808" t="s">
        <v>268</v>
      </c>
      <c r="C69" s="80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30"/>
    </row>
    <row r="70" spans="1:21" ht="15.75" customHeight="1" hidden="1">
      <c r="A70" s="842" t="s">
        <v>295</v>
      </c>
      <c r="B70" s="808" t="s">
        <v>314</v>
      </c>
      <c r="C70" s="809">
        <v>0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30"/>
    </row>
    <row r="71" spans="1:21" ht="15.75" customHeight="1" hidden="1">
      <c r="A71" s="842" t="s">
        <v>296</v>
      </c>
      <c r="B71" s="808" t="s">
        <v>268</v>
      </c>
      <c r="C71" s="80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30"/>
    </row>
    <row r="72" spans="1:21" ht="126" customHeight="1" hidden="1">
      <c r="A72" s="810" t="s">
        <v>325</v>
      </c>
      <c r="B72" s="808" t="s">
        <v>268</v>
      </c>
      <c r="C72" s="80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30"/>
    </row>
    <row r="73" spans="1:21" s="182" customFormat="1" ht="12.75">
      <c r="A73" s="839" t="s">
        <v>337</v>
      </c>
      <c r="B73" s="805" t="s">
        <v>32</v>
      </c>
      <c r="C73" s="806">
        <f>C75+C76</f>
        <v>138000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6"/>
    </row>
    <row r="74" spans="1:21" ht="31.5" customHeight="1" hidden="1">
      <c r="A74" s="822" t="s">
        <v>339</v>
      </c>
      <c r="B74" s="808" t="s">
        <v>385</v>
      </c>
      <c r="C74" s="809">
        <v>0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30"/>
    </row>
    <row r="75" spans="1:21" ht="22.5">
      <c r="A75" s="822" t="s">
        <v>339</v>
      </c>
      <c r="B75" s="808" t="s">
        <v>37</v>
      </c>
      <c r="C75" s="811">
        <v>700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</row>
    <row r="76" spans="1:21" ht="51.75" customHeight="1">
      <c r="A76" s="816" t="s">
        <v>338</v>
      </c>
      <c r="B76" s="808" t="s">
        <v>31</v>
      </c>
      <c r="C76" s="809">
        <v>137300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30"/>
    </row>
    <row r="77" spans="1:21" ht="15.75" customHeight="1" hidden="1">
      <c r="A77" s="822" t="s">
        <v>114</v>
      </c>
      <c r="B77" s="808"/>
      <c r="C77" s="809">
        <v>0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30"/>
    </row>
    <row r="78" spans="1:21" ht="78.75" customHeight="1" hidden="1">
      <c r="A78" s="822" t="s">
        <v>312</v>
      </c>
      <c r="B78" s="808" t="s">
        <v>385</v>
      </c>
      <c r="C78" s="809">
        <v>0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30"/>
    </row>
    <row r="79" spans="1:21" s="182" customFormat="1" ht="12.75">
      <c r="A79" s="827" t="s">
        <v>316</v>
      </c>
      <c r="B79" s="805" t="s">
        <v>34</v>
      </c>
      <c r="C79" s="806">
        <f>C80</f>
        <v>135100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6"/>
    </row>
    <row r="80" spans="1:21" ht="32.25" customHeight="1">
      <c r="A80" s="822" t="s">
        <v>58</v>
      </c>
      <c r="B80" s="808" t="s">
        <v>33</v>
      </c>
      <c r="C80" s="809">
        <v>135100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30"/>
    </row>
    <row r="81" spans="1:21" s="182" customFormat="1" ht="15.75" customHeight="1" hidden="1">
      <c r="A81" s="827" t="s">
        <v>310</v>
      </c>
      <c r="B81" s="805" t="s">
        <v>395</v>
      </c>
      <c r="C81" s="806">
        <f>C82</f>
        <v>0</v>
      </c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6"/>
    </row>
    <row r="82" spans="1:21" ht="15.75" customHeight="1" hidden="1">
      <c r="A82" s="822" t="s">
        <v>484</v>
      </c>
      <c r="B82" s="808" t="s">
        <v>386</v>
      </c>
      <c r="C82" s="809">
        <v>0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30"/>
    </row>
    <row r="83" spans="1:21" ht="15.75" customHeight="1" hidden="1">
      <c r="A83" s="822" t="s">
        <v>489</v>
      </c>
      <c r="B83" s="808" t="s">
        <v>490</v>
      </c>
      <c r="C83" s="809">
        <v>0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30"/>
    </row>
    <row r="84" spans="1:21" ht="31.5" customHeight="1" hidden="1">
      <c r="A84" s="822" t="s">
        <v>340</v>
      </c>
      <c r="B84" s="808" t="s">
        <v>507</v>
      </c>
      <c r="C84" s="809">
        <f>C85</f>
        <v>0</v>
      </c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30"/>
    </row>
    <row r="85" spans="1:21" ht="47.25" customHeight="1" hidden="1">
      <c r="A85" s="822" t="s">
        <v>9</v>
      </c>
      <c r="B85" s="808" t="s">
        <v>508</v>
      </c>
      <c r="C85" s="809">
        <v>0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30"/>
    </row>
    <row r="86" spans="1:21" ht="12.75">
      <c r="A86" s="822" t="s">
        <v>491</v>
      </c>
      <c r="B86" s="808"/>
      <c r="C86" s="806">
        <f>C16+C55</f>
        <v>10610200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30"/>
    </row>
    <row r="87" spans="1:22" ht="24.75" customHeight="1">
      <c r="A87" s="27"/>
      <c r="B87" s="23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116"/>
    </row>
    <row r="88" spans="1:21" ht="12.75">
      <c r="A88" s="26"/>
      <c r="B88" s="23"/>
      <c r="C88" s="843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</row>
    <row r="89" spans="1:21" ht="15.75" customHeight="1">
      <c r="A89" s="27"/>
      <c r="B89" s="23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</row>
    <row r="90" spans="1:21" ht="18.75">
      <c r="A90" s="27"/>
      <c r="B90" s="23"/>
      <c r="C90" s="241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</row>
    <row r="91" spans="1:21" ht="12.75">
      <c r="A91" s="26"/>
      <c r="B91" s="23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</row>
    <row r="92" spans="1:21" ht="12.75">
      <c r="A92" s="27"/>
      <c r="B92" s="23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</row>
    <row r="93" spans="1:21" ht="12.75">
      <c r="A93" s="28"/>
      <c r="B93" s="23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</row>
    <row r="94" spans="1:21" ht="30" customHeight="1">
      <c r="A94" s="42"/>
      <c r="B94" s="29"/>
      <c r="C94" s="242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5.75">
      <c r="A95" s="30"/>
      <c r="B95" s="29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5.75" customHeight="1">
      <c r="A96" s="32"/>
      <c r="B96" s="25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</row>
    <row r="97" spans="1:21" ht="12.75">
      <c r="A97" s="25"/>
      <c r="B97" s="2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</row>
    <row r="98" spans="1:21" ht="15.75">
      <c r="A98" s="35"/>
      <c r="B98" s="25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</row>
    <row r="99" spans="1:21" ht="12.75">
      <c r="A99" s="25"/>
      <c r="B99" s="2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</row>
    <row r="100" spans="1:21" ht="15.75">
      <c r="A100" s="35"/>
      <c r="B100" s="25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</row>
    <row r="101" spans="1:21" ht="12.75">
      <c r="A101" s="25"/>
      <c r="B101" s="2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</row>
    <row r="102" spans="1:21" ht="12.75">
      <c r="A102" s="25"/>
      <c r="B102" s="2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2.75">
      <c r="A103" s="25"/>
      <c r="B103" s="2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2.75">
      <c r="A104" s="25"/>
      <c r="B104" s="2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2.75">
      <c r="A105" s="25"/>
      <c r="B105" s="2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2.75">
      <c r="A106" s="25"/>
      <c r="B106" s="2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2.75">
      <c r="A107" s="25"/>
      <c r="B107" s="2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2.75">
      <c r="A108" s="25"/>
      <c r="B108" s="2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2.75">
      <c r="A109" s="25"/>
      <c r="B109" s="2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2.75">
      <c r="A110" s="36"/>
      <c r="B110" s="2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2.75">
      <c r="A111" s="36"/>
      <c r="B111" s="2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2.75">
      <c r="A112" s="25"/>
      <c r="B112" s="2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2.75">
      <c r="A113" s="25"/>
      <c r="B113" s="2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2.75">
      <c r="A114" s="25"/>
      <c r="B114" s="2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2.75">
      <c r="A115" s="25"/>
      <c r="B115" s="2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2.75">
      <c r="A116" s="25"/>
      <c r="B116" s="2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2.75">
      <c r="A117" s="25"/>
      <c r="B117" s="2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2.75">
      <c r="A118" s="25"/>
      <c r="B118" s="2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2.75">
      <c r="A119" s="25"/>
      <c r="B119" s="2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2.75">
      <c r="A120" s="25"/>
      <c r="B120" s="2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2.75">
      <c r="A121" s="36"/>
      <c r="B121" s="2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2.75">
      <c r="A122" s="36"/>
      <c r="B122" s="2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2.75">
      <c r="A123" s="25"/>
      <c r="B123" s="2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2.75">
      <c r="A124" s="25"/>
      <c r="B124" s="2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21" ht="12.75">
      <c r="A125" s="25"/>
      <c r="B125" s="2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1:21" ht="12.75">
      <c r="A126" s="25"/>
      <c r="B126" s="2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1:21" ht="12.75">
      <c r="A127" s="25"/>
      <c r="B127" s="2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2.75">
      <c r="A128" s="25"/>
      <c r="B128" s="2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2.75">
      <c r="A129" s="25"/>
      <c r="B129" s="25"/>
      <c r="C129" s="246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1" ht="12.75">
      <c r="A130" s="25"/>
      <c r="B130" s="25"/>
      <c r="C130" s="246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1:21" ht="12.75">
      <c r="A131" s="25"/>
      <c r="B131" s="25"/>
      <c r="C131" s="24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1:21" ht="12.75">
      <c r="A132" s="25"/>
      <c r="B132" s="25"/>
      <c r="C132" s="24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2.75">
      <c r="A133" s="25"/>
      <c r="B133" s="2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2.75">
      <c r="A134" s="25"/>
      <c r="B134" s="25"/>
      <c r="C134" s="24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1" ht="12.75">
      <c r="A135" s="25"/>
      <c r="B135" s="25"/>
      <c r="C135" s="24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1:21" ht="12.75">
      <c r="A136" s="25"/>
      <c r="B136" s="2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2.75">
      <c r="A137" s="25"/>
      <c r="B137" s="25"/>
      <c r="C137" s="24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1:21" ht="12.75">
      <c r="A138" s="25"/>
      <c r="B138" s="25"/>
      <c r="C138" s="24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1:21" ht="12.75">
      <c r="A139" s="25"/>
      <c r="B139" s="2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1:21" ht="12.75">
      <c r="A140" s="25"/>
      <c r="B140" s="2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1:21" ht="12.75">
      <c r="A141" s="25"/>
      <c r="B141" s="2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1:21" ht="12.75">
      <c r="A142" s="25"/>
      <c r="B142" s="2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1:21" ht="12.75">
      <c r="A143" s="25"/>
      <c r="B143" s="2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2.75">
      <c r="A144" s="25"/>
      <c r="B144" s="2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2.75">
      <c r="A145" s="25"/>
      <c r="B145" s="25"/>
      <c r="C145" s="246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1" ht="12.75">
      <c r="A146" s="25"/>
      <c r="B146" s="2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1:21" ht="12.75">
      <c r="A147" s="25"/>
      <c r="B147" s="2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1:21" ht="12.75">
      <c r="A148" s="25"/>
      <c r="B148" s="2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1:21" ht="12.75">
      <c r="A149" s="25"/>
      <c r="B149" s="2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</sheetData>
  <sheetProtection/>
  <mergeCells count="22"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B9:D9"/>
    <mergeCell ref="A12:U12"/>
    <mergeCell ref="A14:A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51"/>
  <sheetViews>
    <sheetView zoomScalePageLayoutView="0" workbookViewId="0" topLeftCell="A20">
      <selection activeCell="V251" sqref="V251"/>
    </sheetView>
  </sheetViews>
  <sheetFormatPr defaultColWidth="9.00390625" defaultRowHeight="12.75"/>
  <cols>
    <col min="1" max="1" width="56.125" style="1" customWidth="1"/>
    <col min="2" max="2" width="5.625" style="1" hidden="1" customWidth="1"/>
    <col min="3" max="3" width="6.375" style="4" hidden="1" customWidth="1"/>
    <col min="4" max="4" width="9.125" style="2" customWidth="1"/>
    <col min="5" max="5" width="9.25390625" style="2" customWidth="1"/>
    <col min="6" max="6" width="15.75390625" style="1" hidden="1" customWidth="1"/>
    <col min="7" max="7" width="6.25390625" style="1" hidden="1" customWidth="1"/>
    <col min="8" max="8" width="13.25390625" style="5" customWidth="1"/>
    <col min="9" max="9" width="15.37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4"/>
    </row>
    <row r="2" spans="4:9" s="8" customFormat="1" ht="12.75" customHeight="1" hidden="1">
      <c r="D2" s="727" t="s">
        <v>23</v>
      </c>
      <c r="E2" s="728"/>
      <c r="F2" s="728"/>
      <c r="G2" s="728"/>
      <c r="H2" s="728"/>
      <c r="I2" s="728"/>
    </row>
    <row r="3" spans="4:10" s="8" customFormat="1" ht="12.75" customHeight="1" hidden="1">
      <c r="D3" s="729" t="s">
        <v>264</v>
      </c>
      <c r="E3" s="730"/>
      <c r="F3" s="730"/>
      <c r="G3" s="730"/>
      <c r="H3" s="730"/>
      <c r="I3" s="730"/>
      <c r="J3" s="730"/>
    </row>
    <row r="4" spans="4:10" s="8" customFormat="1" ht="12.75" customHeight="1" hidden="1">
      <c r="D4" s="727" t="s">
        <v>521</v>
      </c>
      <c r="E4" s="731"/>
      <c r="F4" s="731"/>
      <c r="G4" s="731"/>
      <c r="H4" s="731"/>
      <c r="I4" s="731"/>
      <c r="J4" s="731"/>
    </row>
    <row r="5" spans="4:9" s="8" customFormat="1" ht="12.75" customHeight="1" hidden="1">
      <c r="D5" s="698" t="s">
        <v>522</v>
      </c>
      <c r="E5" s="731"/>
      <c r="F5" s="731"/>
      <c r="G5" s="731"/>
      <c r="H5" s="731"/>
      <c r="I5" s="731"/>
    </row>
    <row r="6" spans="4:7" s="8" customFormat="1" ht="12.75" customHeight="1" hidden="1">
      <c r="D6" s="124"/>
      <c r="G6" s="114"/>
    </row>
    <row r="7" spans="4:7" s="8" customFormat="1" ht="12.75" customHeight="1" hidden="1">
      <c r="D7" s="124"/>
      <c r="G7" s="114"/>
    </row>
    <row r="8" spans="1:12" s="8" customFormat="1" ht="24" customHeight="1">
      <c r="A8" s="25"/>
      <c r="B8" s="25"/>
      <c r="C8" s="25"/>
      <c r="D8" s="398" t="s">
        <v>519</v>
      </c>
      <c r="E8" s="398"/>
      <c r="F8" s="398"/>
      <c r="G8" s="399"/>
      <c r="H8" s="122"/>
      <c r="I8" s="25"/>
      <c r="K8" s="25"/>
      <c r="L8" s="25"/>
    </row>
    <row r="9" spans="1:8" s="8" customFormat="1" ht="16.5" customHeight="1">
      <c r="A9" s="25"/>
      <c r="B9" s="25"/>
      <c r="C9" s="25"/>
      <c r="D9" s="720" t="s">
        <v>264</v>
      </c>
      <c r="E9" s="720"/>
      <c r="F9" s="720"/>
      <c r="G9" s="720"/>
      <c r="H9" s="720"/>
    </row>
    <row r="10" spans="1:12" s="8" customFormat="1" ht="16.5" customHeight="1">
      <c r="A10" s="25"/>
      <c r="B10" s="25"/>
      <c r="C10" s="25"/>
      <c r="D10" s="83" t="s">
        <v>546</v>
      </c>
      <c r="E10" s="83"/>
      <c r="F10" s="83"/>
      <c r="G10" s="83"/>
      <c r="H10" s="83"/>
      <c r="I10" s="124"/>
      <c r="K10" s="124"/>
      <c r="L10" s="7"/>
    </row>
    <row r="11" spans="1:8" s="8" customFormat="1" ht="18.75" customHeight="1">
      <c r="A11" s="25"/>
      <c r="B11" s="25"/>
      <c r="C11" s="25"/>
      <c r="D11" s="669" t="s">
        <v>659</v>
      </c>
      <c r="E11" s="669"/>
      <c r="F11" s="669"/>
      <c r="G11" s="736"/>
      <c r="H11" s="736"/>
    </row>
    <row r="12" spans="1:10" s="8" customFormat="1" ht="12.75">
      <c r="A12" s="25"/>
      <c r="B12" s="25"/>
      <c r="C12" s="25"/>
      <c r="D12" s="732"/>
      <c r="E12" s="732"/>
      <c r="F12" s="732"/>
      <c r="G12" s="732"/>
      <c r="H12" s="732"/>
      <c r="I12" s="116"/>
      <c r="J12" s="116"/>
    </row>
    <row r="13" spans="1:21" ht="47.25" customHeight="1">
      <c r="A13" s="733" t="s">
        <v>593</v>
      </c>
      <c r="B13" s="733"/>
      <c r="C13" s="733"/>
      <c r="D13" s="733"/>
      <c r="E13" s="733"/>
      <c r="F13" s="733"/>
      <c r="G13" s="733"/>
      <c r="H13" s="733"/>
      <c r="I13" s="699"/>
      <c r="K13" s="1"/>
      <c r="L13" s="1"/>
      <c r="T13" s="249">
        <f>H18+152.1</f>
        <v>9824.5</v>
      </c>
      <c r="U13" s="249">
        <f>I18+305.5</f>
        <v>9588.859999999999</v>
      </c>
    </row>
    <row r="14" spans="1:12" ht="21.75" customHeight="1">
      <c r="A14" s="66"/>
      <c r="B14" s="66"/>
      <c r="C14" s="49"/>
      <c r="D14" s="67"/>
      <c r="E14" s="67"/>
      <c r="F14" s="68"/>
      <c r="G14" s="68"/>
      <c r="H14" s="69"/>
      <c r="I14" s="69"/>
      <c r="K14" s="69"/>
      <c r="L14" s="69"/>
    </row>
    <row r="15" spans="1:17" ht="26.25" customHeight="1">
      <c r="A15" s="725" t="s">
        <v>206</v>
      </c>
      <c r="B15" s="55"/>
      <c r="C15" s="726" t="s">
        <v>549</v>
      </c>
      <c r="D15" s="726"/>
      <c r="E15" s="726"/>
      <c r="F15" s="726"/>
      <c r="G15" s="726"/>
      <c r="H15" s="734" t="s">
        <v>594</v>
      </c>
      <c r="I15" s="735"/>
      <c r="J15" s="196"/>
      <c r="K15" s="195" t="s">
        <v>179</v>
      </c>
      <c r="L15" s="195" t="s">
        <v>179</v>
      </c>
      <c r="N15" s="722" t="s">
        <v>74</v>
      </c>
      <c r="O15" s="723"/>
      <c r="P15" s="722" t="s">
        <v>75</v>
      </c>
      <c r="Q15" s="723"/>
    </row>
    <row r="16" spans="1:17" ht="41.25" customHeight="1">
      <c r="A16" s="725"/>
      <c r="B16" s="55"/>
      <c r="C16" s="53" t="s">
        <v>124</v>
      </c>
      <c r="D16" s="396" t="s">
        <v>120</v>
      </c>
      <c r="E16" s="53" t="s">
        <v>119</v>
      </c>
      <c r="F16" s="53" t="s">
        <v>207</v>
      </c>
      <c r="G16" s="53" t="s">
        <v>122</v>
      </c>
      <c r="H16" s="53" t="s">
        <v>595</v>
      </c>
      <c r="I16" s="53" t="s">
        <v>596</v>
      </c>
      <c r="J16" s="196"/>
      <c r="K16" s="195">
        <v>2018</v>
      </c>
      <c r="L16" s="195">
        <v>2019</v>
      </c>
      <c r="N16" s="43">
        <v>2018</v>
      </c>
      <c r="O16" s="43">
        <v>2019</v>
      </c>
      <c r="P16" s="43">
        <v>2018</v>
      </c>
      <c r="Q16" s="43">
        <v>2019</v>
      </c>
    </row>
    <row r="17" spans="1:17" s="3" customFormat="1" ht="21.75" customHeight="1">
      <c r="A17" s="55">
        <v>1</v>
      </c>
      <c r="B17" s="55"/>
      <c r="C17" s="397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7</v>
      </c>
      <c r="J17" s="197"/>
      <c r="K17" s="130">
        <v>7</v>
      </c>
      <c r="L17" s="130">
        <v>7</v>
      </c>
      <c r="N17" s="210"/>
      <c r="O17" s="210"/>
      <c r="P17" s="210"/>
      <c r="Q17" s="210"/>
    </row>
    <row r="18" spans="1:17" s="4" customFormat="1" ht="15.75">
      <c r="A18" s="400" t="s">
        <v>28</v>
      </c>
      <c r="B18" s="400"/>
      <c r="C18" s="401" t="s">
        <v>245</v>
      </c>
      <c r="D18" s="401"/>
      <c r="E18" s="401"/>
      <c r="F18" s="401"/>
      <c r="G18" s="402"/>
      <c r="H18" s="437">
        <f>H19+H93+H127+H139+H161+H195+H203+H226+H232+H237</f>
        <v>9672.4</v>
      </c>
      <c r="I18" s="437">
        <f>I19+I93+I127+I139+I161+I195+I203+I226+I232+I237</f>
        <v>9283.359999999999</v>
      </c>
      <c r="J18" s="212"/>
      <c r="K18" s="198">
        <f>K19+K93+K127+K139+K161+K195+K203+K226+K232+K237</f>
        <v>8657.599999999999</v>
      </c>
      <c r="L18" s="198">
        <f>L19+L93+L127+L139+L161+L195+L203+L226+L232+L237</f>
        <v>8689.2</v>
      </c>
      <c r="N18" s="211">
        <f>H18-K18</f>
        <v>1014.8000000000011</v>
      </c>
      <c r="O18" s="211">
        <f>I18-L18</f>
        <v>594.159999999998</v>
      </c>
      <c r="P18" s="211">
        <f>H18/K18*100</f>
        <v>111.72149325448162</v>
      </c>
      <c r="Q18" s="211">
        <f>I18/L18*100</f>
        <v>106.83791373198912</v>
      </c>
    </row>
    <row r="19" spans="1:17" s="4" customFormat="1" ht="15.75">
      <c r="A19" s="400" t="s">
        <v>15</v>
      </c>
      <c r="B19" s="400"/>
      <c r="C19" s="401" t="s">
        <v>245</v>
      </c>
      <c r="D19" s="401" t="s">
        <v>211</v>
      </c>
      <c r="E19" s="401"/>
      <c r="F19" s="401"/>
      <c r="G19" s="402"/>
      <c r="H19" s="437">
        <f>H20+H30+H67+H72+H63</f>
        <v>4713.53</v>
      </c>
      <c r="I19" s="437">
        <f>I20+I30+I67+I72+I63</f>
        <v>4680.839999999999</v>
      </c>
      <c r="J19" s="199"/>
      <c r="K19" s="198">
        <f>K20+K30+K67+K72+K63</f>
        <v>3771.7000000000003</v>
      </c>
      <c r="L19" s="198">
        <f>L20+L30+L67+L72+L63</f>
        <v>3771.7000000000003</v>
      </c>
      <c r="N19" s="211">
        <f aca="true" t="shared" si="0" ref="N19:O91">H19-K19</f>
        <v>941.8299999999995</v>
      </c>
      <c r="O19" s="211">
        <f t="shared" si="0"/>
        <v>909.139999999999</v>
      </c>
      <c r="P19" s="211">
        <f aca="true" t="shared" si="1" ref="P19:Q91">H19/K19*100</f>
        <v>124.97096799851523</v>
      </c>
      <c r="Q19" s="211">
        <f t="shared" si="1"/>
        <v>124.1042500729114</v>
      </c>
    </row>
    <row r="20" spans="1:17" ht="29.25" customHeight="1">
      <c r="A20" s="403" t="s">
        <v>50</v>
      </c>
      <c r="B20" s="403"/>
      <c r="C20" s="401" t="s">
        <v>245</v>
      </c>
      <c r="D20" s="401" t="s">
        <v>211</v>
      </c>
      <c r="E20" s="401" t="s">
        <v>212</v>
      </c>
      <c r="F20" s="401"/>
      <c r="G20" s="402"/>
      <c r="H20" s="437">
        <f>7!H30</f>
        <v>802.24</v>
      </c>
      <c r="I20" s="437">
        <f>7!I30</f>
        <v>802.24</v>
      </c>
      <c r="J20" s="196"/>
      <c r="K20" s="198">
        <f>K21</f>
        <v>728.7</v>
      </c>
      <c r="L20" s="198">
        <f>L21</f>
        <v>728.7</v>
      </c>
      <c r="N20" s="211">
        <f t="shared" si="0"/>
        <v>73.53999999999996</v>
      </c>
      <c r="O20" s="211">
        <f t="shared" si="0"/>
        <v>73.53999999999996</v>
      </c>
      <c r="P20" s="211">
        <f t="shared" si="1"/>
        <v>110.09194455880333</v>
      </c>
      <c r="Q20" s="211">
        <f t="shared" si="1"/>
        <v>110.09194455880333</v>
      </c>
    </row>
    <row r="21" spans="1:17" ht="31.5" hidden="1">
      <c r="A21" s="403" t="s">
        <v>52</v>
      </c>
      <c r="B21" s="403"/>
      <c r="C21" s="401" t="s">
        <v>245</v>
      </c>
      <c r="D21" s="401" t="s">
        <v>211</v>
      </c>
      <c r="E21" s="401" t="s">
        <v>212</v>
      </c>
      <c r="F21" s="401" t="s">
        <v>453</v>
      </c>
      <c r="G21" s="402"/>
      <c r="H21" s="437">
        <f>H22</f>
        <v>700</v>
      </c>
      <c r="I21" s="437">
        <f>I22</f>
        <v>700</v>
      </c>
      <c r="J21" s="196"/>
      <c r="K21" s="198">
        <f>K22</f>
        <v>728.7</v>
      </c>
      <c r="L21" s="198">
        <f>L22</f>
        <v>728.7</v>
      </c>
      <c r="N21" s="211">
        <f t="shared" si="0"/>
        <v>-28.700000000000045</v>
      </c>
      <c r="O21" s="211">
        <f t="shared" si="0"/>
        <v>-28.700000000000045</v>
      </c>
      <c r="P21" s="211">
        <f t="shared" si="1"/>
        <v>96.06147934678194</v>
      </c>
      <c r="Q21" s="211">
        <f t="shared" si="1"/>
        <v>96.06147934678194</v>
      </c>
    </row>
    <row r="22" spans="1:17" ht="15.75" hidden="1">
      <c r="A22" s="404" t="s">
        <v>213</v>
      </c>
      <c r="B22" s="404"/>
      <c r="C22" s="401" t="s">
        <v>245</v>
      </c>
      <c r="D22" s="401" t="s">
        <v>211</v>
      </c>
      <c r="E22" s="401" t="s">
        <v>212</v>
      </c>
      <c r="F22" s="401" t="s">
        <v>440</v>
      </c>
      <c r="G22" s="402"/>
      <c r="H22" s="437">
        <f>H23+H25+H27</f>
        <v>700</v>
      </c>
      <c r="I22" s="437">
        <f>I23+I25+I27</f>
        <v>700</v>
      </c>
      <c r="J22" s="196"/>
      <c r="K22" s="198">
        <f>K23+K25+K27</f>
        <v>728.7</v>
      </c>
      <c r="L22" s="198">
        <f>L23+L25+L27</f>
        <v>728.7</v>
      </c>
      <c r="N22" s="211">
        <f t="shared" si="0"/>
        <v>-28.700000000000045</v>
      </c>
      <c r="O22" s="211">
        <f t="shared" si="0"/>
        <v>-28.700000000000045</v>
      </c>
      <c r="P22" s="211">
        <f t="shared" si="1"/>
        <v>96.06147934678194</v>
      </c>
      <c r="Q22" s="211">
        <f t="shared" si="1"/>
        <v>96.06147934678194</v>
      </c>
    </row>
    <row r="23" spans="1:17" ht="31.5" hidden="1">
      <c r="A23" s="405" t="s">
        <v>442</v>
      </c>
      <c r="B23" s="405"/>
      <c r="C23" s="402" t="s">
        <v>245</v>
      </c>
      <c r="D23" s="402" t="s">
        <v>211</v>
      </c>
      <c r="E23" s="402" t="s">
        <v>212</v>
      </c>
      <c r="F23" s="402" t="s">
        <v>441</v>
      </c>
      <c r="G23" s="402"/>
      <c r="H23" s="438">
        <f>H24</f>
        <v>0</v>
      </c>
      <c r="I23" s="438">
        <f>I24</f>
        <v>0</v>
      </c>
      <c r="J23" s="196"/>
      <c r="K23" s="200">
        <f>K24</f>
        <v>0</v>
      </c>
      <c r="L23" s="200">
        <f>L24</f>
        <v>0</v>
      </c>
      <c r="N23" s="211">
        <f t="shared" si="0"/>
        <v>0</v>
      </c>
      <c r="O23" s="211">
        <f t="shared" si="0"/>
        <v>0</v>
      </c>
      <c r="P23" s="211" t="e">
        <f t="shared" si="1"/>
        <v>#DIV/0!</v>
      </c>
      <c r="Q23" s="211" t="e">
        <f t="shared" si="1"/>
        <v>#DIV/0!</v>
      </c>
    </row>
    <row r="24" spans="1:17" ht="78.75" hidden="1">
      <c r="A24" s="405" t="s">
        <v>198</v>
      </c>
      <c r="B24" s="405"/>
      <c r="C24" s="402" t="s">
        <v>245</v>
      </c>
      <c r="D24" s="402" t="s">
        <v>211</v>
      </c>
      <c r="E24" s="402" t="s">
        <v>212</v>
      </c>
      <c r="F24" s="402" t="s">
        <v>441</v>
      </c>
      <c r="G24" s="402" t="s">
        <v>199</v>
      </c>
      <c r="H24" s="438"/>
      <c r="I24" s="438"/>
      <c r="J24" s="196"/>
      <c r="K24" s="200"/>
      <c r="L24" s="200"/>
      <c r="N24" s="211">
        <f t="shared" si="0"/>
        <v>0</v>
      </c>
      <c r="O24" s="211">
        <f t="shared" si="0"/>
        <v>0</v>
      </c>
      <c r="P24" s="211" t="e">
        <f t="shared" si="1"/>
        <v>#DIV/0!</v>
      </c>
      <c r="Q24" s="211" t="e">
        <f t="shared" si="1"/>
        <v>#DIV/0!</v>
      </c>
    </row>
    <row r="25" spans="1:17" ht="31.5" hidden="1">
      <c r="A25" s="406" t="s">
        <v>444</v>
      </c>
      <c r="B25" s="406"/>
      <c r="C25" s="402" t="s">
        <v>245</v>
      </c>
      <c r="D25" s="402" t="s">
        <v>211</v>
      </c>
      <c r="E25" s="402" t="s">
        <v>212</v>
      </c>
      <c r="F25" s="402" t="s">
        <v>443</v>
      </c>
      <c r="G25" s="402"/>
      <c r="H25" s="439">
        <f>H26</f>
        <v>700</v>
      </c>
      <c r="I25" s="439">
        <f>I26</f>
        <v>700</v>
      </c>
      <c r="J25" s="196"/>
      <c r="K25" s="201">
        <f>K26</f>
        <v>728.7</v>
      </c>
      <c r="L25" s="201">
        <f>L26</f>
        <v>728.7</v>
      </c>
      <c r="N25" s="211">
        <f t="shared" si="0"/>
        <v>-28.700000000000045</v>
      </c>
      <c r="O25" s="211">
        <f t="shared" si="0"/>
        <v>-28.700000000000045</v>
      </c>
      <c r="P25" s="211">
        <f t="shared" si="1"/>
        <v>96.06147934678194</v>
      </c>
      <c r="Q25" s="211">
        <f t="shared" si="1"/>
        <v>96.06147934678194</v>
      </c>
    </row>
    <row r="26" spans="1:17" ht="57" customHeight="1" hidden="1">
      <c r="A26" s="407" t="s">
        <v>198</v>
      </c>
      <c r="B26" s="407"/>
      <c r="C26" s="402" t="s">
        <v>245</v>
      </c>
      <c r="D26" s="402" t="s">
        <v>211</v>
      </c>
      <c r="E26" s="402" t="s">
        <v>212</v>
      </c>
      <c r="F26" s="402" t="s">
        <v>443</v>
      </c>
      <c r="G26" s="402" t="s">
        <v>199</v>
      </c>
      <c r="H26" s="438">
        <v>700</v>
      </c>
      <c r="I26" s="438">
        <v>700</v>
      </c>
      <c r="J26" s="207"/>
      <c r="K26" s="200">
        <v>728.7</v>
      </c>
      <c r="L26" s="200">
        <v>728.7</v>
      </c>
      <c r="N26" s="211">
        <f t="shared" si="0"/>
        <v>-28.700000000000045</v>
      </c>
      <c r="O26" s="211">
        <f t="shared" si="0"/>
        <v>-28.700000000000045</v>
      </c>
      <c r="P26" s="211">
        <f t="shared" si="1"/>
        <v>96.06147934678194</v>
      </c>
      <c r="Q26" s="211">
        <f t="shared" si="1"/>
        <v>96.06147934678194</v>
      </c>
    </row>
    <row r="27" spans="1:17" ht="47.25" hidden="1">
      <c r="A27" s="408" t="s">
        <v>348</v>
      </c>
      <c r="B27" s="408"/>
      <c r="C27" s="402" t="s">
        <v>245</v>
      </c>
      <c r="D27" s="402" t="s">
        <v>211</v>
      </c>
      <c r="E27" s="402" t="s">
        <v>212</v>
      </c>
      <c r="F27" s="402" t="s">
        <v>102</v>
      </c>
      <c r="G27" s="402"/>
      <c r="H27" s="438">
        <f>H28</f>
        <v>0</v>
      </c>
      <c r="I27" s="438">
        <f>I28</f>
        <v>0</v>
      </c>
      <c r="J27" s="196"/>
      <c r="K27" s="200">
        <f>K28</f>
        <v>0</v>
      </c>
      <c r="L27" s="200">
        <f>L28</f>
        <v>0</v>
      </c>
      <c r="N27" s="211">
        <f t="shared" si="0"/>
        <v>0</v>
      </c>
      <c r="O27" s="211">
        <f t="shared" si="0"/>
        <v>0</v>
      </c>
      <c r="P27" s="211" t="e">
        <f t="shared" si="1"/>
        <v>#DIV/0!</v>
      </c>
      <c r="Q27" s="211" t="e">
        <f t="shared" si="1"/>
        <v>#DIV/0!</v>
      </c>
    </row>
    <row r="28" spans="1:17" ht="75.75" customHeight="1" hidden="1">
      <c r="A28" s="407" t="s">
        <v>198</v>
      </c>
      <c r="B28" s="407"/>
      <c r="C28" s="402" t="s">
        <v>245</v>
      </c>
      <c r="D28" s="402" t="s">
        <v>211</v>
      </c>
      <c r="E28" s="402" t="s">
        <v>212</v>
      </c>
      <c r="F28" s="402" t="s">
        <v>102</v>
      </c>
      <c r="G28" s="402" t="s">
        <v>199</v>
      </c>
      <c r="H28" s="440"/>
      <c r="I28" s="440"/>
      <c r="J28" s="196"/>
      <c r="K28" s="202"/>
      <c r="L28" s="202"/>
      <c r="N28" s="211">
        <f t="shared" si="0"/>
        <v>0</v>
      </c>
      <c r="O28" s="211">
        <f t="shared" si="0"/>
        <v>0</v>
      </c>
      <c r="P28" s="211" t="e">
        <f t="shared" si="1"/>
        <v>#DIV/0!</v>
      </c>
      <c r="Q28" s="211" t="e">
        <f t="shared" si="1"/>
        <v>#DIV/0!</v>
      </c>
    </row>
    <row r="29" spans="1:17" ht="15.75" hidden="1">
      <c r="A29" s="406" t="s">
        <v>218</v>
      </c>
      <c r="B29" s="406"/>
      <c r="C29" s="402" t="s">
        <v>245</v>
      </c>
      <c r="D29" s="402" t="s">
        <v>211</v>
      </c>
      <c r="E29" s="402" t="s">
        <v>212</v>
      </c>
      <c r="F29" s="402" t="s">
        <v>53</v>
      </c>
      <c r="G29" s="402" t="s">
        <v>199</v>
      </c>
      <c r="H29" s="440"/>
      <c r="I29" s="440"/>
      <c r="J29" s="196"/>
      <c r="K29" s="202"/>
      <c r="L29" s="202"/>
      <c r="N29" s="211">
        <f t="shared" si="0"/>
        <v>0</v>
      </c>
      <c r="O29" s="211">
        <f t="shared" si="0"/>
        <v>0</v>
      </c>
      <c r="P29" s="211" t="e">
        <f t="shared" si="1"/>
        <v>#DIV/0!</v>
      </c>
      <c r="Q29" s="211" t="e">
        <f t="shared" si="1"/>
        <v>#DIV/0!</v>
      </c>
    </row>
    <row r="30" spans="1:17" s="9" customFormat="1" ht="63">
      <c r="A30" s="400" t="s">
        <v>55</v>
      </c>
      <c r="B30" s="400"/>
      <c r="C30" s="401" t="s">
        <v>245</v>
      </c>
      <c r="D30" s="401" t="s">
        <v>211</v>
      </c>
      <c r="E30" s="401" t="s">
        <v>223</v>
      </c>
      <c r="F30" s="401"/>
      <c r="G30" s="401"/>
      <c r="H30" s="441">
        <f>7!H40</f>
        <v>3765.2899999999995</v>
      </c>
      <c r="I30" s="441">
        <f>7!I40</f>
        <v>3870.5999999999995</v>
      </c>
      <c r="J30" s="204"/>
      <c r="K30" s="203">
        <f>K31</f>
        <v>3038.4</v>
      </c>
      <c r="L30" s="203">
        <f>L31</f>
        <v>3038.4</v>
      </c>
      <c r="N30" s="211">
        <f t="shared" si="0"/>
        <v>726.8899999999994</v>
      </c>
      <c r="O30" s="211">
        <f t="shared" si="0"/>
        <v>832.1999999999994</v>
      </c>
      <c r="P30" s="211">
        <f t="shared" si="1"/>
        <v>123.9234465508162</v>
      </c>
      <c r="Q30" s="211">
        <f t="shared" si="1"/>
        <v>127.38941548183251</v>
      </c>
    </row>
    <row r="31" spans="1:17" s="9" customFormat="1" ht="31.5" hidden="1">
      <c r="A31" s="403" t="s">
        <v>52</v>
      </c>
      <c r="B31" s="403"/>
      <c r="C31" s="401" t="s">
        <v>245</v>
      </c>
      <c r="D31" s="401" t="s">
        <v>211</v>
      </c>
      <c r="E31" s="401" t="s">
        <v>223</v>
      </c>
      <c r="F31" s="401" t="s">
        <v>453</v>
      </c>
      <c r="G31" s="401"/>
      <c r="H31" s="437">
        <f>H41+H32</f>
        <v>3447.7</v>
      </c>
      <c r="I31" s="437">
        <f>I41+I32</f>
        <v>3439.5</v>
      </c>
      <c r="J31" s="213"/>
      <c r="K31" s="198">
        <f>K41</f>
        <v>3038.4</v>
      </c>
      <c r="L31" s="198">
        <f>L41</f>
        <v>3038.4</v>
      </c>
      <c r="N31" s="211">
        <f t="shared" si="0"/>
        <v>409.2999999999997</v>
      </c>
      <c r="O31" s="211">
        <f t="shared" si="0"/>
        <v>401.0999999999999</v>
      </c>
      <c r="P31" s="211">
        <f t="shared" si="1"/>
        <v>113.47090573986307</v>
      </c>
      <c r="Q31" s="211">
        <f t="shared" si="1"/>
        <v>113.20102685624012</v>
      </c>
    </row>
    <row r="32" spans="1:17" s="9" customFormat="1" ht="31.5" hidden="1">
      <c r="A32" s="405" t="s">
        <v>452</v>
      </c>
      <c r="B32" s="403"/>
      <c r="C32" s="401"/>
      <c r="D32" s="402" t="s">
        <v>211</v>
      </c>
      <c r="E32" s="402" t="s">
        <v>223</v>
      </c>
      <c r="F32" s="402" t="s">
        <v>454</v>
      </c>
      <c r="G32" s="402"/>
      <c r="H32" s="440">
        <f>H33</f>
        <v>0.7</v>
      </c>
      <c r="I32" s="437">
        <f>I33</f>
        <v>0.7</v>
      </c>
      <c r="J32" s="213"/>
      <c r="K32" s="198"/>
      <c r="L32" s="198"/>
      <c r="N32" s="211"/>
      <c r="O32" s="211"/>
      <c r="P32" s="211"/>
      <c r="Q32" s="211"/>
    </row>
    <row r="33" spans="1:17" s="9" customFormat="1" ht="94.5" hidden="1">
      <c r="A33" s="111" t="s">
        <v>317</v>
      </c>
      <c r="B33" s="403"/>
      <c r="C33" s="401"/>
      <c r="D33" s="402" t="s">
        <v>211</v>
      </c>
      <c r="E33" s="402" t="s">
        <v>223</v>
      </c>
      <c r="F33" s="402" t="s">
        <v>455</v>
      </c>
      <c r="G33" s="401"/>
      <c r="H33" s="440">
        <f>H34</f>
        <v>0.7</v>
      </c>
      <c r="I33" s="437">
        <f>I34</f>
        <v>0.7</v>
      </c>
      <c r="J33" s="213"/>
      <c r="K33" s="198"/>
      <c r="L33" s="198"/>
      <c r="N33" s="211"/>
      <c r="O33" s="211"/>
      <c r="P33" s="211"/>
      <c r="Q33" s="211"/>
    </row>
    <row r="34" spans="1:17" s="9" customFormat="1" ht="31.5" hidden="1">
      <c r="A34" s="406" t="s">
        <v>319</v>
      </c>
      <c r="B34" s="403"/>
      <c r="C34" s="401"/>
      <c r="D34" s="402" t="s">
        <v>211</v>
      </c>
      <c r="E34" s="402" t="s">
        <v>223</v>
      </c>
      <c r="F34" s="402" t="s">
        <v>455</v>
      </c>
      <c r="G34" s="402" t="s">
        <v>215</v>
      </c>
      <c r="H34" s="440">
        <v>0.7</v>
      </c>
      <c r="I34" s="437">
        <v>0.7</v>
      </c>
      <c r="J34" s="213"/>
      <c r="K34" s="198"/>
      <c r="L34" s="198"/>
      <c r="N34" s="211"/>
      <c r="O34" s="211"/>
      <c r="P34" s="211"/>
      <c r="Q34" s="211"/>
    </row>
    <row r="35" spans="1:17" s="9" customFormat="1" ht="15.75" hidden="1">
      <c r="A35" s="403"/>
      <c r="B35" s="403"/>
      <c r="C35" s="401"/>
      <c r="D35" s="401"/>
      <c r="E35" s="401"/>
      <c r="F35" s="401"/>
      <c r="G35" s="401"/>
      <c r="H35" s="437"/>
      <c r="I35" s="437"/>
      <c r="J35" s="213"/>
      <c r="K35" s="198"/>
      <c r="L35" s="198"/>
      <c r="N35" s="211"/>
      <c r="O35" s="211"/>
      <c r="P35" s="211"/>
      <c r="Q35" s="211"/>
    </row>
    <row r="36" spans="1:17" s="9" customFormat="1" ht="15.75" hidden="1">
      <c r="A36" s="403"/>
      <c r="B36" s="403"/>
      <c r="C36" s="401"/>
      <c r="D36" s="401"/>
      <c r="E36" s="401"/>
      <c r="F36" s="401"/>
      <c r="G36" s="401"/>
      <c r="H36" s="437"/>
      <c r="I36" s="437"/>
      <c r="J36" s="213"/>
      <c r="K36" s="198"/>
      <c r="L36" s="198"/>
      <c r="N36" s="211"/>
      <c r="O36" s="211"/>
      <c r="P36" s="211"/>
      <c r="Q36" s="211"/>
    </row>
    <row r="37" spans="1:17" s="9" customFormat="1" ht="15.75" hidden="1">
      <c r="A37" s="403"/>
      <c r="B37" s="403"/>
      <c r="C37" s="401"/>
      <c r="D37" s="401"/>
      <c r="E37" s="401"/>
      <c r="F37" s="401"/>
      <c r="G37" s="401"/>
      <c r="H37" s="437"/>
      <c r="I37" s="437"/>
      <c r="J37" s="213"/>
      <c r="K37" s="198"/>
      <c r="L37" s="198"/>
      <c r="N37" s="211"/>
      <c r="O37" s="211"/>
      <c r="P37" s="211"/>
      <c r="Q37" s="211"/>
    </row>
    <row r="38" spans="1:17" s="9" customFormat="1" ht="15.75" hidden="1">
      <c r="A38" s="403"/>
      <c r="B38" s="403"/>
      <c r="C38" s="401"/>
      <c r="D38" s="401"/>
      <c r="E38" s="401"/>
      <c r="F38" s="401"/>
      <c r="G38" s="401"/>
      <c r="H38" s="437"/>
      <c r="I38" s="437"/>
      <c r="J38" s="213"/>
      <c r="K38" s="198"/>
      <c r="L38" s="198"/>
      <c r="N38" s="211"/>
      <c r="O38" s="211"/>
      <c r="P38" s="211"/>
      <c r="Q38" s="211"/>
    </row>
    <row r="39" spans="1:17" s="9" customFormat="1" ht="15.75" hidden="1">
      <c r="A39" s="403"/>
      <c r="B39" s="403"/>
      <c r="C39" s="401"/>
      <c r="D39" s="401"/>
      <c r="E39" s="401"/>
      <c r="F39" s="401"/>
      <c r="G39" s="401"/>
      <c r="H39" s="437"/>
      <c r="I39" s="437"/>
      <c r="J39" s="213"/>
      <c r="K39" s="198"/>
      <c r="L39" s="198"/>
      <c r="N39" s="211"/>
      <c r="O39" s="211"/>
      <c r="P39" s="211"/>
      <c r="Q39" s="211"/>
    </row>
    <row r="40" spans="1:17" s="9" customFormat="1" ht="15.75" hidden="1">
      <c r="A40" s="403"/>
      <c r="B40" s="403"/>
      <c r="C40" s="401"/>
      <c r="D40" s="401"/>
      <c r="E40" s="401"/>
      <c r="F40" s="401"/>
      <c r="G40" s="401"/>
      <c r="H40" s="437"/>
      <c r="I40" s="437"/>
      <c r="J40" s="213"/>
      <c r="K40" s="198"/>
      <c r="L40" s="198"/>
      <c r="N40" s="211"/>
      <c r="O40" s="211"/>
      <c r="P40" s="211"/>
      <c r="Q40" s="211"/>
    </row>
    <row r="41" spans="1:17" ht="15.75" hidden="1">
      <c r="A41" s="405" t="s">
        <v>224</v>
      </c>
      <c r="B41" s="405"/>
      <c r="C41" s="402" t="s">
        <v>245</v>
      </c>
      <c r="D41" s="402" t="s">
        <v>211</v>
      </c>
      <c r="E41" s="402" t="s">
        <v>223</v>
      </c>
      <c r="F41" s="402" t="s">
        <v>445</v>
      </c>
      <c r="G41" s="402"/>
      <c r="H41" s="440">
        <f>H42+H47+H60</f>
        <v>3447</v>
      </c>
      <c r="I41" s="440">
        <f>I42+I47+I60</f>
        <v>3438.8</v>
      </c>
      <c r="J41" s="196"/>
      <c r="K41" s="202">
        <f>K42+K47+K60</f>
        <v>3038.4</v>
      </c>
      <c r="L41" s="202">
        <f>L42+L47+L60</f>
        <v>3038.4</v>
      </c>
      <c r="N41" s="211">
        <f t="shared" si="0"/>
        <v>408.5999999999999</v>
      </c>
      <c r="O41" s="211">
        <f t="shared" si="0"/>
        <v>400.4000000000001</v>
      </c>
      <c r="P41" s="211">
        <f t="shared" si="1"/>
        <v>113.44786729857819</v>
      </c>
      <c r="Q41" s="211">
        <f t="shared" si="1"/>
        <v>113.17798841495524</v>
      </c>
    </row>
    <row r="42" spans="1:17" ht="31.5" hidden="1">
      <c r="A42" s="405" t="s">
        <v>442</v>
      </c>
      <c r="B42" s="405"/>
      <c r="C42" s="402" t="s">
        <v>245</v>
      </c>
      <c r="D42" s="402" t="s">
        <v>211</v>
      </c>
      <c r="E42" s="402" t="s">
        <v>223</v>
      </c>
      <c r="F42" s="402" t="s">
        <v>446</v>
      </c>
      <c r="G42" s="402"/>
      <c r="H42" s="439">
        <f>H43</f>
        <v>0</v>
      </c>
      <c r="I42" s="439">
        <f>I43</f>
        <v>0</v>
      </c>
      <c r="J42" s="196"/>
      <c r="K42" s="201">
        <f>K43</f>
        <v>634.1</v>
      </c>
      <c r="L42" s="201">
        <f>L43</f>
        <v>634.1</v>
      </c>
      <c r="N42" s="211">
        <f t="shared" si="0"/>
        <v>-634.1</v>
      </c>
      <c r="O42" s="211">
        <f t="shared" si="0"/>
        <v>-634.1</v>
      </c>
      <c r="P42" s="211">
        <f t="shared" si="1"/>
        <v>0</v>
      </c>
      <c r="Q42" s="211">
        <f t="shared" si="1"/>
        <v>0</v>
      </c>
    </row>
    <row r="43" spans="1:17" ht="82.5" customHeight="1" hidden="1">
      <c r="A43" s="407" t="s">
        <v>198</v>
      </c>
      <c r="B43" s="407"/>
      <c r="C43" s="402" t="s">
        <v>245</v>
      </c>
      <c r="D43" s="402" t="s">
        <v>211</v>
      </c>
      <c r="E43" s="402" t="s">
        <v>223</v>
      </c>
      <c r="F43" s="402" t="s">
        <v>446</v>
      </c>
      <c r="G43" s="402" t="s">
        <v>199</v>
      </c>
      <c r="H43" s="439"/>
      <c r="I43" s="439"/>
      <c r="J43" s="196"/>
      <c r="K43" s="201">
        <v>634.1</v>
      </c>
      <c r="L43" s="201">
        <v>634.1</v>
      </c>
      <c r="N43" s="211">
        <f t="shared" si="0"/>
        <v>-634.1</v>
      </c>
      <c r="O43" s="211">
        <f t="shared" si="0"/>
        <v>-634.1</v>
      </c>
      <c r="P43" s="211">
        <f t="shared" si="1"/>
        <v>0</v>
      </c>
      <c r="Q43" s="211">
        <f t="shared" si="1"/>
        <v>0</v>
      </c>
    </row>
    <row r="44" spans="1:17" ht="31.5" hidden="1">
      <c r="A44" s="405" t="s">
        <v>442</v>
      </c>
      <c r="B44" s="405"/>
      <c r="C44" s="402" t="s">
        <v>245</v>
      </c>
      <c r="D44" s="402" t="s">
        <v>211</v>
      </c>
      <c r="E44" s="402" t="s">
        <v>223</v>
      </c>
      <c r="F44" s="402" t="s">
        <v>447</v>
      </c>
      <c r="G44" s="402" t="s">
        <v>199</v>
      </c>
      <c r="H44" s="439" t="s">
        <v>269</v>
      </c>
      <c r="I44" s="439" t="s">
        <v>269</v>
      </c>
      <c r="J44" s="196"/>
      <c r="K44" s="201" t="s">
        <v>269</v>
      </c>
      <c r="L44" s="201" t="s">
        <v>269</v>
      </c>
      <c r="N44" s="211">
        <f t="shared" si="0"/>
        <v>0</v>
      </c>
      <c r="O44" s="211">
        <f t="shared" si="0"/>
        <v>0</v>
      </c>
      <c r="P44" s="211">
        <f t="shared" si="1"/>
        <v>100</v>
      </c>
      <c r="Q44" s="211">
        <f t="shared" si="1"/>
        <v>100</v>
      </c>
    </row>
    <row r="45" spans="1:17" ht="31.5" hidden="1">
      <c r="A45" s="406" t="s">
        <v>444</v>
      </c>
      <c r="B45" s="406"/>
      <c r="C45" s="402" t="s">
        <v>245</v>
      </c>
      <c r="D45" s="402" t="s">
        <v>211</v>
      </c>
      <c r="E45" s="402" t="s">
        <v>223</v>
      </c>
      <c r="F45" s="402" t="s">
        <v>448</v>
      </c>
      <c r="G45" s="402" t="s">
        <v>199</v>
      </c>
      <c r="H45" s="439" t="s">
        <v>270</v>
      </c>
      <c r="I45" s="439" t="s">
        <v>270</v>
      </c>
      <c r="J45" s="196"/>
      <c r="K45" s="201" t="s">
        <v>270</v>
      </c>
      <c r="L45" s="201" t="s">
        <v>270</v>
      </c>
      <c r="N45" s="211">
        <f t="shared" si="0"/>
        <v>0</v>
      </c>
      <c r="O45" s="211">
        <f t="shared" si="0"/>
        <v>0</v>
      </c>
      <c r="P45" s="211">
        <f t="shared" si="1"/>
        <v>100</v>
      </c>
      <c r="Q45" s="211">
        <f t="shared" si="1"/>
        <v>100</v>
      </c>
    </row>
    <row r="46" spans="1:17" ht="31.5" hidden="1">
      <c r="A46" s="405" t="s">
        <v>442</v>
      </c>
      <c r="B46" s="405"/>
      <c r="C46" s="402" t="s">
        <v>245</v>
      </c>
      <c r="D46" s="402" t="s">
        <v>211</v>
      </c>
      <c r="E46" s="402" t="s">
        <v>223</v>
      </c>
      <c r="F46" s="402" t="s">
        <v>449</v>
      </c>
      <c r="G46" s="402" t="s">
        <v>199</v>
      </c>
      <c r="H46" s="439" t="s">
        <v>271</v>
      </c>
      <c r="I46" s="439" t="s">
        <v>271</v>
      </c>
      <c r="J46" s="196"/>
      <c r="K46" s="201" t="s">
        <v>271</v>
      </c>
      <c r="L46" s="201" t="s">
        <v>271</v>
      </c>
      <c r="N46" s="211">
        <f t="shared" si="0"/>
        <v>0</v>
      </c>
      <c r="O46" s="211">
        <f t="shared" si="0"/>
        <v>0</v>
      </c>
      <c r="P46" s="211">
        <f t="shared" si="1"/>
        <v>100</v>
      </c>
      <c r="Q46" s="211">
        <f t="shared" si="1"/>
        <v>100</v>
      </c>
    </row>
    <row r="47" spans="1:17" ht="31.5" hidden="1">
      <c r="A47" s="406" t="s">
        <v>444</v>
      </c>
      <c r="B47" s="406"/>
      <c r="C47" s="402" t="s">
        <v>245</v>
      </c>
      <c r="D47" s="402" t="s">
        <v>211</v>
      </c>
      <c r="E47" s="402" t="s">
        <v>223</v>
      </c>
      <c r="F47" s="402" t="s">
        <v>450</v>
      </c>
      <c r="G47" s="402"/>
      <c r="H47" s="439">
        <f>H48+H49+H59</f>
        <v>3447</v>
      </c>
      <c r="I47" s="439">
        <f>I48+I49+I59</f>
        <v>3438.8</v>
      </c>
      <c r="J47" s="196"/>
      <c r="K47" s="201">
        <f>K48+K49+K59</f>
        <v>2404.3</v>
      </c>
      <c r="L47" s="201">
        <f>L48+L49+L59</f>
        <v>2404.3</v>
      </c>
      <c r="N47" s="211">
        <f t="shared" si="0"/>
        <v>1042.6999999999998</v>
      </c>
      <c r="O47" s="211">
        <f t="shared" si="0"/>
        <v>1034.5</v>
      </c>
      <c r="P47" s="211">
        <f t="shared" si="1"/>
        <v>143.36813209666016</v>
      </c>
      <c r="Q47" s="211">
        <f t="shared" si="1"/>
        <v>143.02707648795908</v>
      </c>
    </row>
    <row r="48" spans="1:17" ht="57" customHeight="1" hidden="1">
      <c r="A48" s="407" t="s">
        <v>198</v>
      </c>
      <c r="B48" s="407"/>
      <c r="C48" s="402" t="s">
        <v>245</v>
      </c>
      <c r="D48" s="402" t="s">
        <v>211</v>
      </c>
      <c r="E48" s="402" t="s">
        <v>223</v>
      </c>
      <c r="F48" s="402" t="s">
        <v>450</v>
      </c>
      <c r="G48" s="402" t="s">
        <v>199</v>
      </c>
      <c r="H48" s="439">
        <f>2747.6+4.8</f>
        <v>2752.4</v>
      </c>
      <c r="I48" s="439">
        <f>2747.6+3.8</f>
        <v>2751.4</v>
      </c>
      <c r="J48" s="207"/>
      <c r="K48" s="201">
        <v>2099.8</v>
      </c>
      <c r="L48" s="201">
        <v>2099.8</v>
      </c>
      <c r="N48" s="211">
        <f t="shared" si="0"/>
        <v>652.5999999999999</v>
      </c>
      <c r="O48" s="211">
        <f t="shared" si="0"/>
        <v>651.5999999999999</v>
      </c>
      <c r="P48" s="211">
        <f t="shared" si="1"/>
        <v>131.07915039527575</v>
      </c>
      <c r="Q48" s="211">
        <f t="shared" si="1"/>
        <v>131.03152681207732</v>
      </c>
    </row>
    <row r="49" spans="1:17" ht="31.5" hidden="1">
      <c r="A49" s="406" t="s">
        <v>319</v>
      </c>
      <c r="B49" s="406"/>
      <c r="C49" s="402" t="s">
        <v>245</v>
      </c>
      <c r="D49" s="402" t="s">
        <v>211</v>
      </c>
      <c r="E49" s="402" t="s">
        <v>223</v>
      </c>
      <c r="F49" s="402" t="s">
        <v>450</v>
      </c>
      <c r="G49" s="402" t="s">
        <v>215</v>
      </c>
      <c r="H49" s="442">
        <v>694.6</v>
      </c>
      <c r="I49" s="442">
        <v>686.4</v>
      </c>
      <c r="J49" s="196"/>
      <c r="K49" s="201">
        <v>294.5</v>
      </c>
      <c r="L49" s="201">
        <v>294.5</v>
      </c>
      <c r="N49" s="211">
        <f t="shared" si="0"/>
        <v>400.1</v>
      </c>
      <c r="O49" s="211">
        <f t="shared" si="0"/>
        <v>391.9</v>
      </c>
      <c r="P49" s="211">
        <f t="shared" si="1"/>
        <v>235.85738539898134</v>
      </c>
      <c r="Q49" s="211">
        <f t="shared" si="1"/>
        <v>233.0730050933786</v>
      </c>
    </row>
    <row r="50" spans="1:17" ht="15.75" hidden="1">
      <c r="A50" s="406" t="s">
        <v>54</v>
      </c>
      <c r="B50" s="406"/>
      <c r="C50" s="402" t="s">
        <v>245</v>
      </c>
      <c r="D50" s="402" t="s">
        <v>211</v>
      </c>
      <c r="E50" s="402" t="s">
        <v>223</v>
      </c>
      <c r="F50" s="402" t="s">
        <v>450</v>
      </c>
      <c r="G50" s="402" t="s">
        <v>215</v>
      </c>
      <c r="H50" s="439" t="s">
        <v>272</v>
      </c>
      <c r="I50" s="439" t="s">
        <v>272</v>
      </c>
      <c r="J50" s="196"/>
      <c r="K50" s="201" t="s">
        <v>272</v>
      </c>
      <c r="L50" s="201" t="s">
        <v>272</v>
      </c>
      <c r="N50" s="211">
        <f t="shared" si="0"/>
        <v>0</v>
      </c>
      <c r="O50" s="211">
        <f t="shared" si="0"/>
        <v>0</v>
      </c>
      <c r="P50" s="211">
        <f t="shared" si="1"/>
        <v>100</v>
      </c>
      <c r="Q50" s="211">
        <f t="shared" si="1"/>
        <v>100</v>
      </c>
    </row>
    <row r="51" spans="1:17" ht="15.75" hidden="1">
      <c r="A51" s="406" t="s">
        <v>225</v>
      </c>
      <c r="B51" s="406"/>
      <c r="C51" s="402" t="s">
        <v>245</v>
      </c>
      <c r="D51" s="402" t="s">
        <v>211</v>
      </c>
      <c r="E51" s="402" t="s">
        <v>223</v>
      </c>
      <c r="F51" s="402" t="s">
        <v>450</v>
      </c>
      <c r="G51" s="402" t="s">
        <v>215</v>
      </c>
      <c r="H51" s="439" t="s">
        <v>272</v>
      </c>
      <c r="I51" s="439" t="s">
        <v>272</v>
      </c>
      <c r="J51" s="196"/>
      <c r="K51" s="201" t="s">
        <v>272</v>
      </c>
      <c r="L51" s="201" t="s">
        <v>272</v>
      </c>
      <c r="N51" s="211">
        <f t="shared" si="0"/>
        <v>0</v>
      </c>
      <c r="O51" s="211">
        <f t="shared" si="0"/>
        <v>0</v>
      </c>
      <c r="P51" s="211">
        <f t="shared" si="1"/>
        <v>100</v>
      </c>
      <c r="Q51" s="211">
        <f t="shared" si="1"/>
        <v>100</v>
      </c>
    </row>
    <row r="52" spans="1:17" ht="15.75" hidden="1">
      <c r="A52" s="406" t="s">
        <v>226</v>
      </c>
      <c r="B52" s="406"/>
      <c r="C52" s="402" t="s">
        <v>245</v>
      </c>
      <c r="D52" s="402" t="s">
        <v>211</v>
      </c>
      <c r="E52" s="402" t="s">
        <v>223</v>
      </c>
      <c r="F52" s="402" t="s">
        <v>450</v>
      </c>
      <c r="G52" s="402" t="s">
        <v>215</v>
      </c>
      <c r="H52" s="439" t="s">
        <v>273</v>
      </c>
      <c r="I52" s="439" t="s">
        <v>273</v>
      </c>
      <c r="J52" s="196"/>
      <c r="K52" s="201" t="s">
        <v>273</v>
      </c>
      <c r="L52" s="201" t="s">
        <v>273</v>
      </c>
      <c r="N52" s="211">
        <f t="shared" si="0"/>
        <v>0</v>
      </c>
      <c r="O52" s="211">
        <f t="shared" si="0"/>
        <v>0</v>
      </c>
      <c r="P52" s="211">
        <f t="shared" si="1"/>
        <v>100</v>
      </c>
      <c r="Q52" s="211">
        <f t="shared" si="1"/>
        <v>100</v>
      </c>
    </row>
    <row r="53" spans="1:17" ht="15.75" hidden="1">
      <c r="A53" s="405" t="s">
        <v>227</v>
      </c>
      <c r="B53" s="405"/>
      <c r="C53" s="402" t="s">
        <v>245</v>
      </c>
      <c r="D53" s="402" t="s">
        <v>211</v>
      </c>
      <c r="E53" s="402" t="s">
        <v>223</v>
      </c>
      <c r="F53" s="402" t="s">
        <v>450</v>
      </c>
      <c r="G53" s="402" t="s">
        <v>215</v>
      </c>
      <c r="H53" s="443">
        <v>132.1</v>
      </c>
      <c r="I53" s="443">
        <v>132.1</v>
      </c>
      <c r="J53" s="196"/>
      <c r="K53" s="205">
        <v>132.1</v>
      </c>
      <c r="L53" s="205">
        <v>132.1</v>
      </c>
      <c r="N53" s="211">
        <f t="shared" si="0"/>
        <v>0</v>
      </c>
      <c r="O53" s="211">
        <f t="shared" si="0"/>
        <v>0</v>
      </c>
      <c r="P53" s="211">
        <f t="shared" si="1"/>
        <v>100</v>
      </c>
      <c r="Q53" s="211">
        <f t="shared" si="1"/>
        <v>100</v>
      </c>
    </row>
    <row r="54" spans="1:17" ht="15.75" hidden="1">
      <c r="A54" s="405" t="s">
        <v>228</v>
      </c>
      <c r="B54" s="405"/>
      <c r="C54" s="402" t="s">
        <v>245</v>
      </c>
      <c r="D54" s="402" t="s">
        <v>211</v>
      </c>
      <c r="E54" s="402" t="s">
        <v>223</v>
      </c>
      <c r="F54" s="402" t="s">
        <v>450</v>
      </c>
      <c r="G54" s="402" t="s">
        <v>215</v>
      </c>
      <c r="H54" s="443">
        <v>41.5</v>
      </c>
      <c r="I54" s="443">
        <v>41.5</v>
      </c>
      <c r="J54" s="196"/>
      <c r="K54" s="205">
        <v>41.5</v>
      </c>
      <c r="L54" s="205">
        <v>41.5</v>
      </c>
      <c r="N54" s="211">
        <f t="shared" si="0"/>
        <v>0</v>
      </c>
      <c r="O54" s="211">
        <f t="shared" si="0"/>
        <v>0</v>
      </c>
      <c r="P54" s="211">
        <f t="shared" si="1"/>
        <v>100</v>
      </c>
      <c r="Q54" s="211">
        <f t="shared" si="1"/>
        <v>100</v>
      </c>
    </row>
    <row r="55" spans="1:17" ht="15.75" hidden="1">
      <c r="A55" s="405" t="s">
        <v>230</v>
      </c>
      <c r="B55" s="405"/>
      <c r="C55" s="402" t="s">
        <v>245</v>
      </c>
      <c r="D55" s="402" t="s">
        <v>211</v>
      </c>
      <c r="E55" s="402" t="s">
        <v>223</v>
      </c>
      <c r="F55" s="402" t="s">
        <v>450</v>
      </c>
      <c r="G55" s="402" t="s">
        <v>215</v>
      </c>
      <c r="H55" s="439" t="s">
        <v>274</v>
      </c>
      <c r="I55" s="439" t="s">
        <v>274</v>
      </c>
      <c r="J55" s="196"/>
      <c r="K55" s="201" t="s">
        <v>274</v>
      </c>
      <c r="L55" s="201" t="s">
        <v>274</v>
      </c>
      <c r="N55" s="211">
        <f t="shared" si="0"/>
        <v>0</v>
      </c>
      <c r="O55" s="211">
        <f t="shared" si="0"/>
        <v>0</v>
      </c>
      <c r="P55" s="211">
        <f t="shared" si="1"/>
        <v>100</v>
      </c>
      <c r="Q55" s="211">
        <f t="shared" si="1"/>
        <v>100</v>
      </c>
    </row>
    <row r="56" spans="1:17" ht="15.75" hidden="1">
      <c r="A56" s="409" t="s">
        <v>56</v>
      </c>
      <c r="B56" s="409"/>
      <c r="C56" s="402" t="s">
        <v>245</v>
      </c>
      <c r="D56" s="402" t="s">
        <v>211</v>
      </c>
      <c r="E56" s="402" t="s">
        <v>223</v>
      </c>
      <c r="F56" s="402" t="s">
        <v>450</v>
      </c>
      <c r="G56" s="402" t="s">
        <v>215</v>
      </c>
      <c r="H56" s="439" t="s">
        <v>275</v>
      </c>
      <c r="I56" s="439" t="s">
        <v>275</v>
      </c>
      <c r="J56" s="196"/>
      <c r="K56" s="201" t="s">
        <v>275</v>
      </c>
      <c r="L56" s="201" t="s">
        <v>275</v>
      </c>
      <c r="N56" s="211">
        <f t="shared" si="0"/>
        <v>0</v>
      </c>
      <c r="O56" s="211">
        <f t="shared" si="0"/>
        <v>0</v>
      </c>
      <c r="P56" s="211">
        <f t="shared" si="1"/>
        <v>100</v>
      </c>
      <c r="Q56" s="211">
        <f t="shared" si="1"/>
        <v>100</v>
      </c>
    </row>
    <row r="57" spans="1:17" ht="15.75" hidden="1">
      <c r="A57" s="409" t="s">
        <v>233</v>
      </c>
      <c r="B57" s="409"/>
      <c r="C57" s="402" t="s">
        <v>245</v>
      </c>
      <c r="D57" s="402" t="s">
        <v>211</v>
      </c>
      <c r="E57" s="402" t="s">
        <v>223</v>
      </c>
      <c r="F57" s="402" t="s">
        <v>450</v>
      </c>
      <c r="G57" s="402" t="s">
        <v>215</v>
      </c>
      <c r="H57" s="439" t="s">
        <v>275</v>
      </c>
      <c r="I57" s="439" t="s">
        <v>275</v>
      </c>
      <c r="J57" s="196"/>
      <c r="K57" s="201" t="s">
        <v>275</v>
      </c>
      <c r="L57" s="201" t="s">
        <v>275</v>
      </c>
      <c r="N57" s="211">
        <f t="shared" si="0"/>
        <v>0</v>
      </c>
      <c r="O57" s="211">
        <f t="shared" si="0"/>
        <v>0</v>
      </c>
      <c r="P57" s="211">
        <f t="shared" si="1"/>
        <v>100</v>
      </c>
      <c r="Q57" s="211">
        <f t="shared" si="1"/>
        <v>100</v>
      </c>
    </row>
    <row r="58" spans="1:17" ht="15.75" hidden="1">
      <c r="A58" s="406" t="s">
        <v>234</v>
      </c>
      <c r="B58" s="406"/>
      <c r="C58" s="402" t="s">
        <v>245</v>
      </c>
      <c r="D58" s="402" t="s">
        <v>211</v>
      </c>
      <c r="E58" s="402" t="s">
        <v>223</v>
      </c>
      <c r="F58" s="402" t="s">
        <v>450</v>
      </c>
      <c r="G58" s="402" t="s">
        <v>215</v>
      </c>
      <c r="H58" s="439">
        <v>2</v>
      </c>
      <c r="I58" s="439">
        <v>2</v>
      </c>
      <c r="J58" s="196"/>
      <c r="K58" s="201">
        <v>2</v>
      </c>
      <c r="L58" s="201">
        <v>2</v>
      </c>
      <c r="N58" s="211">
        <f t="shared" si="0"/>
        <v>0</v>
      </c>
      <c r="O58" s="211">
        <f t="shared" si="0"/>
        <v>0</v>
      </c>
      <c r="P58" s="211">
        <f t="shared" si="1"/>
        <v>100</v>
      </c>
      <c r="Q58" s="211">
        <f t="shared" si="1"/>
        <v>100</v>
      </c>
    </row>
    <row r="59" spans="1:17" ht="15.75" hidden="1">
      <c r="A59" s="405" t="s">
        <v>201</v>
      </c>
      <c r="B59" s="405"/>
      <c r="C59" s="402" t="s">
        <v>245</v>
      </c>
      <c r="D59" s="402" t="s">
        <v>211</v>
      </c>
      <c r="E59" s="402" t="s">
        <v>223</v>
      </c>
      <c r="F59" s="402" t="s">
        <v>450</v>
      </c>
      <c r="G59" s="402" t="s">
        <v>202</v>
      </c>
      <c r="H59" s="444">
        <v>0</v>
      </c>
      <c r="I59" s="444">
        <v>1</v>
      </c>
      <c r="J59" s="196"/>
      <c r="K59" s="200">
        <v>10</v>
      </c>
      <c r="L59" s="200">
        <v>10</v>
      </c>
      <c r="N59" s="211">
        <f t="shared" si="0"/>
        <v>-10</v>
      </c>
      <c r="O59" s="211">
        <f t="shared" si="0"/>
        <v>-9</v>
      </c>
      <c r="P59" s="211">
        <f t="shared" si="1"/>
        <v>0</v>
      </c>
      <c r="Q59" s="211">
        <f t="shared" si="1"/>
        <v>10</v>
      </c>
    </row>
    <row r="60" spans="1:17" ht="47.25" hidden="1">
      <c r="A60" s="408" t="s">
        <v>348</v>
      </c>
      <c r="B60" s="408"/>
      <c r="C60" s="402" t="s">
        <v>245</v>
      </c>
      <c r="D60" s="402" t="s">
        <v>211</v>
      </c>
      <c r="E60" s="402" t="s">
        <v>223</v>
      </c>
      <c r="F60" s="402" t="s">
        <v>349</v>
      </c>
      <c r="G60" s="402"/>
      <c r="H60" s="438">
        <f>H61+H62</f>
        <v>0</v>
      </c>
      <c r="I60" s="438">
        <f>I61+I62</f>
        <v>0</v>
      </c>
      <c r="J60" s="196"/>
      <c r="K60" s="200">
        <f>K61+K62</f>
        <v>0</v>
      </c>
      <c r="L60" s="200">
        <f>L61+L62</f>
        <v>0</v>
      </c>
      <c r="N60" s="211">
        <f t="shared" si="0"/>
        <v>0</v>
      </c>
      <c r="O60" s="211">
        <f t="shared" si="0"/>
        <v>0</v>
      </c>
      <c r="P60" s="211" t="e">
        <f t="shared" si="1"/>
        <v>#DIV/0!</v>
      </c>
      <c r="Q60" s="211" t="e">
        <f t="shared" si="1"/>
        <v>#DIV/0!</v>
      </c>
    </row>
    <row r="61" spans="1:17" ht="62.25" customHeight="1" hidden="1">
      <c r="A61" s="407" t="s">
        <v>198</v>
      </c>
      <c r="B61" s="407"/>
      <c r="C61" s="402" t="s">
        <v>245</v>
      </c>
      <c r="D61" s="402" t="s">
        <v>211</v>
      </c>
      <c r="E61" s="402" t="s">
        <v>223</v>
      </c>
      <c r="F61" s="402" t="s">
        <v>349</v>
      </c>
      <c r="G61" s="402" t="s">
        <v>199</v>
      </c>
      <c r="H61" s="439"/>
      <c r="I61" s="439"/>
      <c r="J61" s="196"/>
      <c r="K61" s="206"/>
      <c r="L61" s="206"/>
      <c r="N61" s="211">
        <f t="shared" si="0"/>
        <v>0</v>
      </c>
      <c r="O61" s="211">
        <f t="shared" si="0"/>
        <v>0</v>
      </c>
      <c r="P61" s="211" t="e">
        <f t="shared" si="1"/>
        <v>#DIV/0!</v>
      </c>
      <c r="Q61" s="211" t="e">
        <f t="shared" si="1"/>
        <v>#DIV/0!</v>
      </c>
    </row>
    <row r="62" spans="1:17" ht="33" customHeight="1" hidden="1">
      <c r="A62" s="406" t="s">
        <v>319</v>
      </c>
      <c r="B62" s="406"/>
      <c r="C62" s="402" t="s">
        <v>245</v>
      </c>
      <c r="D62" s="402" t="s">
        <v>211</v>
      </c>
      <c r="E62" s="402" t="s">
        <v>223</v>
      </c>
      <c r="F62" s="402" t="s">
        <v>349</v>
      </c>
      <c r="G62" s="402" t="s">
        <v>215</v>
      </c>
      <c r="H62" s="439"/>
      <c r="I62" s="439"/>
      <c r="J62" s="196"/>
      <c r="K62" s="206"/>
      <c r="L62" s="206"/>
      <c r="N62" s="211">
        <f t="shared" si="0"/>
        <v>0</v>
      </c>
      <c r="O62" s="211">
        <f t="shared" si="0"/>
        <v>0</v>
      </c>
      <c r="P62" s="211" t="e">
        <f t="shared" si="1"/>
        <v>#DIV/0!</v>
      </c>
      <c r="Q62" s="211" t="e">
        <f t="shared" si="1"/>
        <v>#DIV/0!</v>
      </c>
    </row>
    <row r="63" spans="1:17" ht="15.75">
      <c r="A63" s="400" t="s">
        <v>118</v>
      </c>
      <c r="B63" s="400"/>
      <c r="C63" s="401" t="s">
        <v>245</v>
      </c>
      <c r="D63" s="401" t="s">
        <v>211</v>
      </c>
      <c r="E63" s="401" t="s">
        <v>254</v>
      </c>
      <c r="F63" s="401"/>
      <c r="G63" s="401"/>
      <c r="H63" s="445">
        <f aca="true" t="shared" si="2" ref="H63:L65">H64</f>
        <v>138</v>
      </c>
      <c r="I63" s="445">
        <f t="shared" si="2"/>
        <v>0</v>
      </c>
      <c r="J63" s="196"/>
      <c r="K63" s="208">
        <f t="shared" si="2"/>
        <v>0</v>
      </c>
      <c r="L63" s="208">
        <f t="shared" si="2"/>
        <v>0</v>
      </c>
      <c r="N63" s="211">
        <f t="shared" si="0"/>
        <v>138</v>
      </c>
      <c r="O63" s="211">
        <f t="shared" si="0"/>
        <v>0</v>
      </c>
      <c r="P63" s="211" t="e">
        <f t="shared" si="1"/>
        <v>#DIV/0!</v>
      </c>
      <c r="Q63" s="211" t="e">
        <f t="shared" si="1"/>
        <v>#DIV/0!</v>
      </c>
    </row>
    <row r="64" spans="1:17" ht="15.75" hidden="1">
      <c r="A64" s="406" t="s">
        <v>276</v>
      </c>
      <c r="B64" s="406"/>
      <c r="C64" s="402" t="s">
        <v>245</v>
      </c>
      <c r="D64" s="402" t="s">
        <v>211</v>
      </c>
      <c r="E64" s="402" t="s">
        <v>254</v>
      </c>
      <c r="F64" s="402" t="s">
        <v>369</v>
      </c>
      <c r="G64" s="402"/>
      <c r="H64" s="440">
        <f>7!H73</f>
        <v>138</v>
      </c>
      <c r="I64" s="440">
        <f>7!I75</f>
        <v>0</v>
      </c>
      <c r="J64" s="196"/>
      <c r="K64" s="202">
        <f t="shared" si="2"/>
        <v>0</v>
      </c>
      <c r="L64" s="202">
        <f t="shared" si="2"/>
        <v>0</v>
      </c>
      <c r="N64" s="211">
        <f t="shared" si="0"/>
        <v>138</v>
      </c>
      <c r="O64" s="211">
        <f t="shared" si="0"/>
        <v>0</v>
      </c>
      <c r="P64" s="211" t="e">
        <f t="shared" si="1"/>
        <v>#DIV/0!</v>
      </c>
      <c r="Q64" s="211" t="e">
        <f t="shared" si="1"/>
        <v>#DIV/0!</v>
      </c>
    </row>
    <row r="65" spans="1:17" ht="31.5" hidden="1">
      <c r="A65" s="406" t="s">
        <v>397</v>
      </c>
      <c r="B65" s="406"/>
      <c r="C65" s="402" t="s">
        <v>245</v>
      </c>
      <c r="D65" s="402" t="s">
        <v>211</v>
      </c>
      <c r="E65" s="402" t="s">
        <v>254</v>
      </c>
      <c r="F65" s="402" t="s">
        <v>398</v>
      </c>
      <c r="G65" s="402"/>
      <c r="H65" s="440">
        <f t="shared" si="2"/>
        <v>0</v>
      </c>
      <c r="I65" s="440">
        <f t="shared" si="2"/>
        <v>0</v>
      </c>
      <c r="J65" s="196"/>
      <c r="K65" s="202">
        <f t="shared" si="2"/>
        <v>0</v>
      </c>
      <c r="L65" s="202">
        <f t="shared" si="2"/>
        <v>0</v>
      </c>
      <c r="N65" s="211">
        <f t="shared" si="0"/>
        <v>0</v>
      </c>
      <c r="O65" s="211">
        <f t="shared" si="0"/>
        <v>0</v>
      </c>
      <c r="P65" s="211" t="e">
        <f t="shared" si="1"/>
        <v>#DIV/0!</v>
      </c>
      <c r="Q65" s="211" t="e">
        <f t="shared" si="1"/>
        <v>#DIV/0!</v>
      </c>
    </row>
    <row r="66" spans="1:17" ht="15.75" hidden="1">
      <c r="A66" s="406" t="s">
        <v>201</v>
      </c>
      <c r="B66" s="406"/>
      <c r="C66" s="402" t="s">
        <v>245</v>
      </c>
      <c r="D66" s="402" t="s">
        <v>211</v>
      </c>
      <c r="E66" s="402" t="s">
        <v>254</v>
      </c>
      <c r="F66" s="402" t="s">
        <v>398</v>
      </c>
      <c r="G66" s="402" t="s">
        <v>202</v>
      </c>
      <c r="H66" s="440"/>
      <c r="I66" s="440"/>
      <c r="J66" s="196"/>
      <c r="K66" s="202"/>
      <c r="L66" s="202"/>
      <c r="N66" s="211">
        <f t="shared" si="0"/>
        <v>0</v>
      </c>
      <c r="O66" s="211">
        <f t="shared" si="0"/>
        <v>0</v>
      </c>
      <c r="P66" s="211" t="e">
        <f t="shared" si="1"/>
        <v>#DIV/0!</v>
      </c>
      <c r="Q66" s="211" t="e">
        <f t="shared" si="1"/>
        <v>#DIV/0!</v>
      </c>
    </row>
    <row r="67" spans="1:17" s="9" customFormat="1" ht="15.75">
      <c r="A67" s="400" t="s">
        <v>240</v>
      </c>
      <c r="B67" s="400"/>
      <c r="C67" s="401" t="s">
        <v>245</v>
      </c>
      <c r="D67" s="401" t="s">
        <v>211</v>
      </c>
      <c r="E67" s="401" t="s">
        <v>236</v>
      </c>
      <c r="F67" s="401"/>
      <c r="G67" s="401"/>
      <c r="H67" s="441">
        <f>7!H76</f>
        <v>5</v>
      </c>
      <c r="I67" s="441">
        <f>7!I76</f>
        <v>5</v>
      </c>
      <c r="J67" s="204"/>
      <c r="K67" s="203">
        <f>K68</f>
        <v>1</v>
      </c>
      <c r="L67" s="203">
        <f>L68</f>
        <v>1</v>
      </c>
      <c r="N67" s="211">
        <f t="shared" si="0"/>
        <v>4</v>
      </c>
      <c r="O67" s="211">
        <f t="shared" si="0"/>
        <v>4</v>
      </c>
      <c r="P67" s="211">
        <f t="shared" si="1"/>
        <v>500</v>
      </c>
      <c r="Q67" s="211">
        <f t="shared" si="1"/>
        <v>500</v>
      </c>
    </row>
    <row r="68" spans="1:17" ht="15.75" hidden="1">
      <c r="A68" s="405" t="s">
        <v>240</v>
      </c>
      <c r="B68" s="405"/>
      <c r="C68" s="402" t="s">
        <v>245</v>
      </c>
      <c r="D68" s="402" t="s">
        <v>211</v>
      </c>
      <c r="E68" s="402" t="s">
        <v>236</v>
      </c>
      <c r="F68" s="402" t="s">
        <v>451</v>
      </c>
      <c r="G68" s="402"/>
      <c r="H68" s="440">
        <f>H69</f>
        <v>1</v>
      </c>
      <c r="I68" s="440">
        <f>I69</f>
        <v>1</v>
      </c>
      <c r="J68" s="196"/>
      <c r="K68" s="202">
        <f>K69</f>
        <v>1</v>
      </c>
      <c r="L68" s="202">
        <f>L69</f>
        <v>1</v>
      </c>
      <c r="N68" s="211">
        <f t="shared" si="0"/>
        <v>0</v>
      </c>
      <c r="O68" s="211">
        <f t="shared" si="0"/>
        <v>0</v>
      </c>
      <c r="P68" s="211">
        <f t="shared" si="1"/>
        <v>100</v>
      </c>
      <c r="Q68" s="211">
        <f t="shared" si="1"/>
        <v>100</v>
      </c>
    </row>
    <row r="69" spans="1:17" ht="15.75" hidden="1">
      <c r="A69" s="406" t="s">
        <v>244</v>
      </c>
      <c r="B69" s="406"/>
      <c r="C69" s="402" t="s">
        <v>245</v>
      </c>
      <c r="D69" s="402" t="s">
        <v>211</v>
      </c>
      <c r="E69" s="402" t="s">
        <v>236</v>
      </c>
      <c r="F69" s="402" t="s">
        <v>16</v>
      </c>
      <c r="G69" s="402"/>
      <c r="H69" s="438">
        <f>H71</f>
        <v>1</v>
      </c>
      <c r="I69" s="438">
        <f>I71</f>
        <v>1</v>
      </c>
      <c r="J69" s="196"/>
      <c r="K69" s="200">
        <f>K71</f>
        <v>1</v>
      </c>
      <c r="L69" s="200">
        <f>L71</f>
        <v>1</v>
      </c>
      <c r="N69" s="211">
        <f t="shared" si="0"/>
        <v>0</v>
      </c>
      <c r="O69" s="211">
        <f t="shared" si="0"/>
        <v>0</v>
      </c>
      <c r="P69" s="211">
        <f t="shared" si="1"/>
        <v>100</v>
      </c>
      <c r="Q69" s="211">
        <f t="shared" si="1"/>
        <v>100</v>
      </c>
    </row>
    <row r="70" spans="1:17" ht="31.5" hidden="1">
      <c r="A70" s="406" t="s">
        <v>38</v>
      </c>
      <c r="B70" s="406"/>
      <c r="C70" s="402" t="s">
        <v>245</v>
      </c>
      <c r="D70" s="402" t="s">
        <v>211</v>
      </c>
      <c r="E70" s="402" t="s">
        <v>236</v>
      </c>
      <c r="F70" s="402" t="s">
        <v>17</v>
      </c>
      <c r="G70" s="402"/>
      <c r="H70" s="438">
        <f>H71</f>
        <v>1</v>
      </c>
      <c r="I70" s="438">
        <f>I71</f>
        <v>1</v>
      </c>
      <c r="J70" s="196"/>
      <c r="K70" s="200">
        <f>K71</f>
        <v>1</v>
      </c>
      <c r="L70" s="200">
        <f>L71</f>
        <v>1</v>
      </c>
      <c r="N70" s="211">
        <f t="shared" si="0"/>
        <v>0</v>
      </c>
      <c r="O70" s="211">
        <f t="shared" si="0"/>
        <v>0</v>
      </c>
      <c r="P70" s="211">
        <f t="shared" si="1"/>
        <v>100</v>
      </c>
      <c r="Q70" s="211">
        <f t="shared" si="1"/>
        <v>100</v>
      </c>
    </row>
    <row r="71" spans="1:17" ht="15.75" hidden="1">
      <c r="A71" s="406" t="s">
        <v>201</v>
      </c>
      <c r="B71" s="406"/>
      <c r="C71" s="402" t="s">
        <v>245</v>
      </c>
      <c r="D71" s="402" t="s">
        <v>211</v>
      </c>
      <c r="E71" s="402" t="s">
        <v>236</v>
      </c>
      <c r="F71" s="402" t="s">
        <v>17</v>
      </c>
      <c r="G71" s="402" t="s">
        <v>202</v>
      </c>
      <c r="H71" s="440">
        <v>1</v>
      </c>
      <c r="I71" s="440">
        <v>1</v>
      </c>
      <c r="J71" s="196"/>
      <c r="K71" s="202">
        <v>1</v>
      </c>
      <c r="L71" s="202">
        <v>1</v>
      </c>
      <c r="N71" s="211">
        <f t="shared" si="0"/>
        <v>0</v>
      </c>
      <c r="O71" s="211">
        <f t="shared" si="0"/>
        <v>0</v>
      </c>
      <c r="P71" s="211">
        <f t="shared" si="1"/>
        <v>100</v>
      </c>
      <c r="Q71" s="211">
        <f t="shared" si="1"/>
        <v>100</v>
      </c>
    </row>
    <row r="72" spans="1:17" s="9" customFormat="1" ht="15.75">
      <c r="A72" s="403" t="s">
        <v>47</v>
      </c>
      <c r="B72" s="403"/>
      <c r="C72" s="401" t="s">
        <v>245</v>
      </c>
      <c r="D72" s="401" t="s">
        <v>211</v>
      </c>
      <c r="E72" s="401" t="s">
        <v>87</v>
      </c>
      <c r="F72" s="401"/>
      <c r="G72" s="401"/>
      <c r="H72" s="441">
        <f>7!H81</f>
        <v>3</v>
      </c>
      <c r="I72" s="441">
        <f>7!I92</f>
        <v>3</v>
      </c>
      <c r="J72" s="204"/>
      <c r="K72" s="203">
        <f>K77+K73</f>
        <v>3.6</v>
      </c>
      <c r="L72" s="203">
        <f>L77+L73</f>
        <v>3.6</v>
      </c>
      <c r="N72" s="211">
        <f t="shared" si="0"/>
        <v>-0.6000000000000001</v>
      </c>
      <c r="O72" s="211">
        <f t="shared" si="0"/>
        <v>-0.6000000000000001</v>
      </c>
      <c r="P72" s="211">
        <f t="shared" si="1"/>
        <v>83.33333333333333</v>
      </c>
      <c r="Q72" s="211">
        <f t="shared" si="1"/>
        <v>83.33333333333333</v>
      </c>
    </row>
    <row r="73" spans="1:17" s="9" customFormat="1" ht="49.5" customHeight="1" hidden="1">
      <c r="A73" s="400" t="s">
        <v>55</v>
      </c>
      <c r="B73" s="400"/>
      <c r="C73" s="401" t="s">
        <v>245</v>
      </c>
      <c r="D73" s="401" t="s">
        <v>211</v>
      </c>
      <c r="E73" s="401" t="s">
        <v>87</v>
      </c>
      <c r="F73" s="401" t="s">
        <v>453</v>
      </c>
      <c r="G73" s="401"/>
      <c r="H73" s="441">
        <f>H75</f>
        <v>0</v>
      </c>
      <c r="I73" s="441">
        <f>I75</f>
        <v>0</v>
      </c>
      <c r="J73" s="204"/>
      <c r="K73" s="203">
        <f>K75</f>
        <v>0.6</v>
      </c>
      <c r="L73" s="203">
        <f>L75</f>
        <v>0.6</v>
      </c>
      <c r="N73" s="211">
        <f t="shared" si="0"/>
        <v>-0.6</v>
      </c>
      <c r="O73" s="211">
        <f t="shared" si="0"/>
        <v>-0.6</v>
      </c>
      <c r="P73" s="211">
        <f t="shared" si="1"/>
        <v>0</v>
      </c>
      <c r="Q73" s="211">
        <f t="shared" si="1"/>
        <v>0</v>
      </c>
    </row>
    <row r="74" spans="1:17" s="9" customFormat="1" ht="32.25" customHeight="1" hidden="1">
      <c r="A74" s="405" t="s">
        <v>452</v>
      </c>
      <c r="B74" s="405"/>
      <c r="C74" s="402" t="s">
        <v>245</v>
      </c>
      <c r="D74" s="402" t="s">
        <v>211</v>
      </c>
      <c r="E74" s="402" t="s">
        <v>87</v>
      </c>
      <c r="F74" s="402" t="s">
        <v>454</v>
      </c>
      <c r="G74" s="402"/>
      <c r="H74" s="440">
        <f>H75</f>
        <v>0</v>
      </c>
      <c r="I74" s="440">
        <f>I75</f>
        <v>0</v>
      </c>
      <c r="J74" s="204"/>
      <c r="K74" s="203">
        <f>K75</f>
        <v>0.6</v>
      </c>
      <c r="L74" s="203">
        <f>L75</f>
        <v>0.6</v>
      </c>
      <c r="N74" s="211">
        <f t="shared" si="0"/>
        <v>-0.6</v>
      </c>
      <c r="O74" s="211">
        <f t="shared" si="0"/>
        <v>-0.6</v>
      </c>
      <c r="P74" s="211">
        <f t="shared" si="1"/>
        <v>0</v>
      </c>
      <c r="Q74" s="211">
        <f t="shared" si="1"/>
        <v>0</v>
      </c>
    </row>
    <row r="75" spans="1:17" s="9" customFormat="1" ht="94.5" hidden="1">
      <c r="A75" s="111" t="s">
        <v>317</v>
      </c>
      <c r="B75" s="111"/>
      <c r="C75" s="402" t="s">
        <v>245</v>
      </c>
      <c r="D75" s="402" t="s">
        <v>211</v>
      </c>
      <c r="E75" s="402" t="s">
        <v>87</v>
      </c>
      <c r="F75" s="402" t="s">
        <v>455</v>
      </c>
      <c r="G75" s="401"/>
      <c r="H75" s="440">
        <f>H76</f>
        <v>0</v>
      </c>
      <c r="I75" s="440">
        <f>I76</f>
        <v>0</v>
      </c>
      <c r="J75" s="204"/>
      <c r="K75" s="203">
        <f>K76</f>
        <v>0.6</v>
      </c>
      <c r="L75" s="203">
        <f>L76</f>
        <v>0.6</v>
      </c>
      <c r="N75" s="211">
        <f t="shared" si="0"/>
        <v>-0.6</v>
      </c>
      <c r="O75" s="211">
        <f t="shared" si="0"/>
        <v>-0.6</v>
      </c>
      <c r="P75" s="211">
        <f t="shared" si="1"/>
        <v>0</v>
      </c>
      <c r="Q75" s="211">
        <f t="shared" si="1"/>
        <v>0</v>
      </c>
    </row>
    <row r="76" spans="1:17" s="9" customFormat="1" ht="31.5" hidden="1">
      <c r="A76" s="406" t="s">
        <v>319</v>
      </c>
      <c r="B76" s="406"/>
      <c r="C76" s="402" t="s">
        <v>245</v>
      </c>
      <c r="D76" s="402" t="s">
        <v>211</v>
      </c>
      <c r="E76" s="402" t="s">
        <v>87</v>
      </c>
      <c r="F76" s="402" t="s">
        <v>455</v>
      </c>
      <c r="G76" s="402" t="s">
        <v>215</v>
      </c>
      <c r="H76" s="440">
        <v>0</v>
      </c>
      <c r="I76" s="440">
        <v>0</v>
      </c>
      <c r="J76" s="204"/>
      <c r="K76" s="202">
        <v>0.6</v>
      </c>
      <c r="L76" s="202">
        <v>0.6</v>
      </c>
      <c r="N76" s="211">
        <f t="shared" si="0"/>
        <v>-0.6</v>
      </c>
      <c r="O76" s="211">
        <f t="shared" si="0"/>
        <v>-0.6</v>
      </c>
      <c r="P76" s="211">
        <f t="shared" si="1"/>
        <v>0</v>
      </c>
      <c r="Q76" s="211">
        <f t="shared" si="1"/>
        <v>0</v>
      </c>
    </row>
    <row r="77" spans="1:17" s="9" customFormat="1" ht="47.25" hidden="1">
      <c r="A77" s="400" t="s">
        <v>57</v>
      </c>
      <c r="B77" s="400"/>
      <c r="C77" s="401" t="s">
        <v>245</v>
      </c>
      <c r="D77" s="401" t="s">
        <v>211</v>
      </c>
      <c r="E77" s="401" t="s">
        <v>87</v>
      </c>
      <c r="F77" s="401" t="s">
        <v>399</v>
      </c>
      <c r="G77" s="401"/>
      <c r="H77" s="441">
        <f>H78+H83</f>
        <v>3</v>
      </c>
      <c r="I77" s="441">
        <f>I78+I83</f>
        <v>3</v>
      </c>
      <c r="J77" s="204"/>
      <c r="K77" s="203">
        <f>K78+K83</f>
        <v>3</v>
      </c>
      <c r="L77" s="203">
        <f>L78+L83</f>
        <v>3</v>
      </c>
      <c r="N77" s="211">
        <f t="shared" si="0"/>
        <v>0</v>
      </c>
      <c r="O77" s="211">
        <f t="shared" si="0"/>
        <v>0</v>
      </c>
      <c r="P77" s="211">
        <f t="shared" si="1"/>
        <v>100</v>
      </c>
      <c r="Q77" s="211">
        <f t="shared" si="1"/>
        <v>100</v>
      </c>
    </row>
    <row r="78" spans="1:17" s="9" customFormat="1" ht="47.25" hidden="1">
      <c r="A78" s="400" t="s">
        <v>59</v>
      </c>
      <c r="B78" s="400"/>
      <c r="C78" s="401" t="s">
        <v>245</v>
      </c>
      <c r="D78" s="401" t="s">
        <v>211</v>
      </c>
      <c r="E78" s="401" t="s">
        <v>87</v>
      </c>
      <c r="F78" s="401" t="s">
        <v>94</v>
      </c>
      <c r="G78" s="401"/>
      <c r="H78" s="441">
        <f>H79</f>
        <v>0</v>
      </c>
      <c r="I78" s="441">
        <f>I79</f>
        <v>0</v>
      </c>
      <c r="J78" s="204"/>
      <c r="K78" s="203">
        <f>K79</f>
        <v>0</v>
      </c>
      <c r="L78" s="203">
        <f>L79</f>
        <v>0</v>
      </c>
      <c r="N78" s="211">
        <f t="shared" si="0"/>
        <v>0</v>
      </c>
      <c r="O78" s="211">
        <f t="shared" si="0"/>
        <v>0</v>
      </c>
      <c r="P78" s="211" t="e">
        <f t="shared" si="1"/>
        <v>#DIV/0!</v>
      </c>
      <c r="Q78" s="211" t="e">
        <f t="shared" si="1"/>
        <v>#DIV/0!</v>
      </c>
    </row>
    <row r="79" spans="1:17" ht="31.5" hidden="1">
      <c r="A79" s="406" t="s">
        <v>200</v>
      </c>
      <c r="B79" s="406"/>
      <c r="C79" s="402" t="s">
        <v>245</v>
      </c>
      <c r="D79" s="402" t="s">
        <v>211</v>
      </c>
      <c r="E79" s="402" t="s">
        <v>87</v>
      </c>
      <c r="F79" s="402" t="s">
        <v>94</v>
      </c>
      <c r="G79" s="402" t="s">
        <v>215</v>
      </c>
      <c r="H79" s="440"/>
      <c r="I79" s="440"/>
      <c r="J79" s="196"/>
      <c r="K79" s="202"/>
      <c r="L79" s="202"/>
      <c r="N79" s="211">
        <f t="shared" si="0"/>
        <v>0</v>
      </c>
      <c r="O79" s="211">
        <f t="shared" si="0"/>
        <v>0</v>
      </c>
      <c r="P79" s="211" t="e">
        <f t="shared" si="1"/>
        <v>#DIV/0!</v>
      </c>
      <c r="Q79" s="211" t="e">
        <f t="shared" si="1"/>
        <v>#DIV/0!</v>
      </c>
    </row>
    <row r="80" spans="1:17" ht="15.75" hidden="1">
      <c r="A80" s="406" t="s">
        <v>54</v>
      </c>
      <c r="B80" s="406"/>
      <c r="C80" s="402" t="s">
        <v>245</v>
      </c>
      <c r="D80" s="402" t="s">
        <v>211</v>
      </c>
      <c r="E80" s="402" t="s">
        <v>87</v>
      </c>
      <c r="F80" s="402" t="s">
        <v>60</v>
      </c>
      <c r="G80" s="402" t="s">
        <v>215</v>
      </c>
      <c r="H80" s="440"/>
      <c r="I80" s="440"/>
      <c r="J80" s="196"/>
      <c r="K80" s="202"/>
      <c r="L80" s="202"/>
      <c r="N80" s="211">
        <f t="shared" si="0"/>
        <v>0</v>
      </c>
      <c r="O80" s="211">
        <f t="shared" si="0"/>
        <v>0</v>
      </c>
      <c r="P80" s="211" t="e">
        <f t="shared" si="1"/>
        <v>#DIV/0!</v>
      </c>
      <c r="Q80" s="211" t="e">
        <f t="shared" si="1"/>
        <v>#DIV/0!</v>
      </c>
    </row>
    <row r="81" spans="1:17" ht="15.75" hidden="1">
      <c r="A81" s="406" t="s">
        <v>225</v>
      </c>
      <c r="B81" s="406"/>
      <c r="C81" s="402" t="s">
        <v>245</v>
      </c>
      <c r="D81" s="402" t="s">
        <v>211</v>
      </c>
      <c r="E81" s="402" t="s">
        <v>87</v>
      </c>
      <c r="F81" s="402" t="s">
        <v>60</v>
      </c>
      <c r="G81" s="402" t="s">
        <v>215</v>
      </c>
      <c r="H81" s="440"/>
      <c r="I81" s="440"/>
      <c r="J81" s="196"/>
      <c r="K81" s="202"/>
      <c r="L81" s="202"/>
      <c r="N81" s="211">
        <f t="shared" si="0"/>
        <v>0</v>
      </c>
      <c r="O81" s="211">
        <f t="shared" si="0"/>
        <v>0</v>
      </c>
      <c r="P81" s="211" t="e">
        <f t="shared" si="1"/>
        <v>#DIV/0!</v>
      </c>
      <c r="Q81" s="211" t="e">
        <f t="shared" si="1"/>
        <v>#DIV/0!</v>
      </c>
    </row>
    <row r="82" spans="1:17" ht="15.75" hidden="1">
      <c r="A82" s="406" t="s">
        <v>230</v>
      </c>
      <c r="B82" s="406"/>
      <c r="C82" s="402" t="s">
        <v>245</v>
      </c>
      <c r="D82" s="402" t="s">
        <v>211</v>
      </c>
      <c r="E82" s="402" t="s">
        <v>87</v>
      </c>
      <c r="F82" s="402" t="s">
        <v>60</v>
      </c>
      <c r="G82" s="402" t="s">
        <v>215</v>
      </c>
      <c r="H82" s="440"/>
      <c r="I82" s="440"/>
      <c r="J82" s="196"/>
      <c r="K82" s="202"/>
      <c r="L82" s="202"/>
      <c r="N82" s="211">
        <f t="shared" si="0"/>
        <v>0</v>
      </c>
      <c r="O82" s="211">
        <f t="shared" si="0"/>
        <v>0</v>
      </c>
      <c r="P82" s="211" t="e">
        <f t="shared" si="1"/>
        <v>#DIV/0!</v>
      </c>
      <c r="Q82" s="211" t="e">
        <f t="shared" si="1"/>
        <v>#DIV/0!</v>
      </c>
    </row>
    <row r="83" spans="1:17" s="9" customFormat="1" ht="31.5" hidden="1">
      <c r="A83" s="400" t="s">
        <v>69</v>
      </c>
      <c r="B83" s="400"/>
      <c r="C83" s="401" t="s">
        <v>245</v>
      </c>
      <c r="D83" s="401" t="s">
        <v>211</v>
      </c>
      <c r="E83" s="401" t="s">
        <v>87</v>
      </c>
      <c r="F83" s="401" t="s">
        <v>400</v>
      </c>
      <c r="G83" s="401"/>
      <c r="H83" s="441">
        <f>H84</f>
        <v>3</v>
      </c>
      <c r="I83" s="441">
        <f>I84</f>
        <v>3</v>
      </c>
      <c r="J83" s="204"/>
      <c r="K83" s="203">
        <f>K84</f>
        <v>3</v>
      </c>
      <c r="L83" s="203">
        <f>L84</f>
        <v>3</v>
      </c>
      <c r="N83" s="211">
        <f t="shared" si="0"/>
        <v>0</v>
      </c>
      <c r="O83" s="211">
        <f t="shared" si="0"/>
        <v>0</v>
      </c>
      <c r="P83" s="211">
        <f t="shared" si="1"/>
        <v>100</v>
      </c>
      <c r="Q83" s="211">
        <f t="shared" si="1"/>
        <v>100</v>
      </c>
    </row>
    <row r="84" spans="1:17" ht="15" customHeight="1" hidden="1">
      <c r="A84" s="406" t="s">
        <v>61</v>
      </c>
      <c r="B84" s="406"/>
      <c r="C84" s="402" t="s">
        <v>245</v>
      </c>
      <c r="D84" s="402" t="s">
        <v>211</v>
      </c>
      <c r="E84" s="402" t="s">
        <v>87</v>
      </c>
      <c r="F84" s="402" t="s">
        <v>401</v>
      </c>
      <c r="G84" s="402"/>
      <c r="H84" s="440">
        <f>H86+H90</f>
        <v>3</v>
      </c>
      <c r="I84" s="440">
        <f>I86+I90</f>
        <v>3</v>
      </c>
      <c r="J84" s="196"/>
      <c r="K84" s="202">
        <f>K86+K90</f>
        <v>3</v>
      </c>
      <c r="L84" s="202">
        <f>L86+L90</f>
        <v>3</v>
      </c>
      <c r="N84" s="211">
        <f t="shared" si="0"/>
        <v>0</v>
      </c>
      <c r="O84" s="211">
        <f t="shared" si="0"/>
        <v>0</v>
      </c>
      <c r="P84" s="211">
        <f t="shared" si="1"/>
        <v>100</v>
      </c>
      <c r="Q84" s="211">
        <f t="shared" si="1"/>
        <v>100</v>
      </c>
    </row>
    <row r="85" spans="1:17" ht="31.5" hidden="1">
      <c r="A85" s="406" t="s">
        <v>256</v>
      </c>
      <c r="B85" s="406"/>
      <c r="C85" s="402" t="s">
        <v>245</v>
      </c>
      <c r="D85" s="402" t="s">
        <v>211</v>
      </c>
      <c r="E85" s="402" t="s">
        <v>87</v>
      </c>
      <c r="F85" s="402" t="s">
        <v>257</v>
      </c>
      <c r="G85" s="402"/>
      <c r="H85" s="440">
        <f>H90</f>
        <v>3</v>
      </c>
      <c r="I85" s="440">
        <f>I90</f>
        <v>3</v>
      </c>
      <c r="J85" s="196"/>
      <c r="K85" s="202">
        <f>K90</f>
        <v>3</v>
      </c>
      <c r="L85" s="202">
        <f>L90</f>
        <v>3</v>
      </c>
      <c r="N85" s="211">
        <f t="shared" si="0"/>
        <v>0</v>
      </c>
      <c r="O85" s="211">
        <f t="shared" si="0"/>
        <v>0</v>
      </c>
      <c r="P85" s="211">
        <f t="shared" si="1"/>
        <v>100</v>
      </c>
      <c r="Q85" s="211">
        <f t="shared" si="1"/>
        <v>100</v>
      </c>
    </row>
    <row r="86" spans="1:17" ht="31.5" hidden="1">
      <c r="A86" s="405" t="s">
        <v>200</v>
      </c>
      <c r="B86" s="405"/>
      <c r="C86" s="402" t="s">
        <v>245</v>
      </c>
      <c r="D86" s="402" t="s">
        <v>211</v>
      </c>
      <c r="E86" s="402" t="s">
        <v>87</v>
      </c>
      <c r="F86" s="402" t="s">
        <v>257</v>
      </c>
      <c r="G86" s="402" t="s">
        <v>215</v>
      </c>
      <c r="H86" s="438"/>
      <c r="I86" s="438"/>
      <c r="J86" s="196"/>
      <c r="K86" s="200"/>
      <c r="L86" s="200"/>
      <c r="N86" s="211">
        <f t="shared" si="0"/>
        <v>0</v>
      </c>
      <c r="O86" s="211">
        <f t="shared" si="0"/>
        <v>0</v>
      </c>
      <c r="P86" s="211" t="e">
        <f t="shared" si="1"/>
        <v>#DIV/0!</v>
      </c>
      <c r="Q86" s="211" t="e">
        <f t="shared" si="1"/>
        <v>#DIV/0!</v>
      </c>
    </row>
    <row r="87" spans="1:17" ht="15.75" hidden="1">
      <c r="A87" s="405" t="s">
        <v>54</v>
      </c>
      <c r="B87" s="405"/>
      <c r="C87" s="402" t="s">
        <v>245</v>
      </c>
      <c r="D87" s="402" t="s">
        <v>211</v>
      </c>
      <c r="E87" s="402" t="s">
        <v>87</v>
      </c>
      <c r="F87" s="402" t="s">
        <v>257</v>
      </c>
      <c r="G87" s="402" t="s">
        <v>215</v>
      </c>
      <c r="H87" s="440">
        <v>45</v>
      </c>
      <c r="I87" s="440">
        <v>45</v>
      </c>
      <c r="J87" s="196"/>
      <c r="K87" s="202">
        <v>45</v>
      </c>
      <c r="L87" s="202">
        <v>45</v>
      </c>
      <c r="N87" s="211">
        <f t="shared" si="0"/>
        <v>0</v>
      </c>
      <c r="O87" s="211">
        <f t="shared" si="0"/>
        <v>0</v>
      </c>
      <c r="P87" s="211">
        <f t="shared" si="1"/>
        <v>100</v>
      </c>
      <c r="Q87" s="211">
        <f t="shared" si="1"/>
        <v>100</v>
      </c>
    </row>
    <row r="88" spans="1:17" ht="15.75" hidden="1">
      <c r="A88" s="406" t="s">
        <v>225</v>
      </c>
      <c r="B88" s="406"/>
      <c r="C88" s="402" t="s">
        <v>245</v>
      </c>
      <c r="D88" s="402" t="s">
        <v>211</v>
      </c>
      <c r="E88" s="402" t="s">
        <v>87</v>
      </c>
      <c r="F88" s="402" t="s">
        <v>257</v>
      </c>
      <c r="G88" s="402" t="s">
        <v>215</v>
      </c>
      <c r="H88" s="440">
        <v>45</v>
      </c>
      <c r="I88" s="440">
        <v>45</v>
      </c>
      <c r="J88" s="196"/>
      <c r="K88" s="202">
        <v>45</v>
      </c>
      <c r="L88" s="202">
        <v>45</v>
      </c>
      <c r="N88" s="211">
        <f t="shared" si="0"/>
        <v>0</v>
      </c>
      <c r="O88" s="211">
        <f t="shared" si="0"/>
        <v>0</v>
      </c>
      <c r="P88" s="211">
        <f t="shared" si="1"/>
        <v>100</v>
      </c>
      <c r="Q88" s="211">
        <f t="shared" si="1"/>
        <v>100</v>
      </c>
    </row>
    <row r="89" spans="1:17" ht="15.75" hidden="1">
      <c r="A89" s="410" t="s">
        <v>230</v>
      </c>
      <c r="B89" s="410"/>
      <c r="C89" s="402" t="s">
        <v>245</v>
      </c>
      <c r="D89" s="402" t="s">
        <v>211</v>
      </c>
      <c r="E89" s="402" t="s">
        <v>87</v>
      </c>
      <c r="F89" s="402" t="s">
        <v>257</v>
      </c>
      <c r="G89" s="402" t="s">
        <v>215</v>
      </c>
      <c r="H89" s="440">
        <v>45</v>
      </c>
      <c r="I89" s="440">
        <v>45</v>
      </c>
      <c r="J89" s="196"/>
      <c r="K89" s="202">
        <v>45</v>
      </c>
      <c r="L89" s="202">
        <v>45</v>
      </c>
      <c r="N89" s="211">
        <f t="shared" si="0"/>
        <v>0</v>
      </c>
      <c r="O89" s="211">
        <f t="shared" si="0"/>
        <v>0</v>
      </c>
      <c r="P89" s="211">
        <f t="shared" si="1"/>
        <v>100</v>
      </c>
      <c r="Q89" s="211">
        <f t="shared" si="1"/>
        <v>100</v>
      </c>
    </row>
    <row r="90" spans="1:17" ht="15.75" hidden="1">
      <c r="A90" s="406" t="s">
        <v>201</v>
      </c>
      <c r="B90" s="406"/>
      <c r="C90" s="402" t="s">
        <v>245</v>
      </c>
      <c r="D90" s="402" t="s">
        <v>211</v>
      </c>
      <c r="E90" s="402" t="s">
        <v>87</v>
      </c>
      <c r="F90" s="402" t="s">
        <v>257</v>
      </c>
      <c r="G90" s="402" t="s">
        <v>202</v>
      </c>
      <c r="H90" s="440">
        <v>3</v>
      </c>
      <c r="I90" s="440">
        <v>3</v>
      </c>
      <c r="J90" s="196"/>
      <c r="K90" s="202">
        <v>3</v>
      </c>
      <c r="L90" s="202">
        <v>3</v>
      </c>
      <c r="N90" s="211">
        <f t="shared" si="0"/>
        <v>0</v>
      </c>
      <c r="O90" s="211">
        <f t="shared" si="0"/>
        <v>0</v>
      </c>
      <c r="P90" s="211">
        <f t="shared" si="1"/>
        <v>100</v>
      </c>
      <c r="Q90" s="211">
        <f t="shared" si="1"/>
        <v>100</v>
      </c>
    </row>
    <row r="91" spans="1:17" ht="15.75" hidden="1">
      <c r="A91" s="410" t="s">
        <v>54</v>
      </c>
      <c r="B91" s="410"/>
      <c r="C91" s="402" t="s">
        <v>245</v>
      </c>
      <c r="D91" s="402" t="s">
        <v>211</v>
      </c>
      <c r="E91" s="402" t="s">
        <v>87</v>
      </c>
      <c r="F91" s="402" t="s">
        <v>257</v>
      </c>
      <c r="G91" s="402" t="s">
        <v>202</v>
      </c>
      <c r="H91" s="440">
        <v>1</v>
      </c>
      <c r="I91" s="440">
        <v>1</v>
      </c>
      <c r="J91" s="196"/>
      <c r="K91" s="202">
        <v>1</v>
      </c>
      <c r="L91" s="202">
        <v>1</v>
      </c>
      <c r="N91" s="211">
        <f t="shared" si="0"/>
        <v>0</v>
      </c>
      <c r="O91" s="211">
        <f t="shared" si="0"/>
        <v>0</v>
      </c>
      <c r="P91" s="211">
        <f t="shared" si="1"/>
        <v>100</v>
      </c>
      <c r="Q91" s="211">
        <f t="shared" si="1"/>
        <v>100</v>
      </c>
    </row>
    <row r="92" spans="1:17" ht="15.75" hidden="1">
      <c r="A92" s="410" t="s">
        <v>231</v>
      </c>
      <c r="B92" s="410"/>
      <c r="C92" s="402" t="s">
        <v>245</v>
      </c>
      <c r="D92" s="402" t="s">
        <v>211</v>
      </c>
      <c r="E92" s="402" t="s">
        <v>87</v>
      </c>
      <c r="F92" s="402" t="s">
        <v>257</v>
      </c>
      <c r="G92" s="402" t="s">
        <v>215</v>
      </c>
      <c r="H92" s="440">
        <v>1</v>
      </c>
      <c r="I92" s="440">
        <v>1</v>
      </c>
      <c r="J92" s="196"/>
      <c r="K92" s="202">
        <v>1</v>
      </c>
      <c r="L92" s="202">
        <v>1</v>
      </c>
      <c r="N92" s="211">
        <f aca="true" t="shared" si="3" ref="N92:O173">H92-K92</f>
        <v>0</v>
      </c>
      <c r="O92" s="211">
        <f t="shared" si="3"/>
        <v>0</v>
      </c>
      <c r="P92" s="211">
        <f aca="true" t="shared" si="4" ref="P92:Q173">H92/K92*100</f>
        <v>100</v>
      </c>
      <c r="Q92" s="211">
        <f t="shared" si="4"/>
        <v>100</v>
      </c>
    </row>
    <row r="93" spans="1:17" s="9" customFormat="1" ht="15.75">
      <c r="A93" s="400" t="s">
        <v>14</v>
      </c>
      <c r="B93" s="400"/>
      <c r="C93" s="401" t="s">
        <v>245</v>
      </c>
      <c r="D93" s="401" t="s">
        <v>212</v>
      </c>
      <c r="E93" s="401"/>
      <c r="F93" s="401"/>
      <c r="G93" s="401"/>
      <c r="H93" s="441">
        <f>H94</f>
        <v>138.8</v>
      </c>
      <c r="I93" s="441">
        <f>I94</f>
        <v>144.5</v>
      </c>
      <c r="J93" s="204"/>
      <c r="K93" s="203">
        <f>K94</f>
        <v>93.39999999999999</v>
      </c>
      <c r="L93" s="203">
        <f>L94</f>
        <v>93.39999999999999</v>
      </c>
      <c r="N93" s="211">
        <f t="shared" si="3"/>
        <v>45.40000000000002</v>
      </c>
      <c r="O93" s="211">
        <f t="shared" si="3"/>
        <v>51.10000000000001</v>
      </c>
      <c r="P93" s="211">
        <f t="shared" si="4"/>
        <v>148.60813704496792</v>
      </c>
      <c r="Q93" s="211">
        <f t="shared" si="4"/>
        <v>154.71092077087795</v>
      </c>
    </row>
    <row r="94" spans="1:17" ht="15.75">
      <c r="A94" s="406" t="s">
        <v>77</v>
      </c>
      <c r="B94" s="406"/>
      <c r="C94" s="402" t="s">
        <v>245</v>
      </c>
      <c r="D94" s="402" t="s">
        <v>212</v>
      </c>
      <c r="E94" s="402" t="s">
        <v>222</v>
      </c>
      <c r="F94" s="402"/>
      <c r="G94" s="402"/>
      <c r="H94" s="440">
        <f>7!H107</f>
        <v>138.8</v>
      </c>
      <c r="I94" s="440">
        <f>7!I103</f>
        <v>144.5</v>
      </c>
      <c r="J94" s="196"/>
      <c r="K94" s="202">
        <f>K95</f>
        <v>93.39999999999999</v>
      </c>
      <c r="L94" s="202">
        <f>L95</f>
        <v>93.39999999999999</v>
      </c>
      <c r="N94" s="211">
        <f t="shared" si="3"/>
        <v>45.40000000000002</v>
      </c>
      <c r="O94" s="211">
        <f t="shared" si="3"/>
        <v>51.10000000000001</v>
      </c>
      <c r="P94" s="211">
        <f t="shared" si="4"/>
        <v>148.60813704496792</v>
      </c>
      <c r="Q94" s="211">
        <f t="shared" si="4"/>
        <v>154.71092077087795</v>
      </c>
    </row>
    <row r="95" spans="1:17" ht="31.5" hidden="1">
      <c r="A95" s="406" t="s">
        <v>52</v>
      </c>
      <c r="B95" s="406"/>
      <c r="C95" s="402" t="s">
        <v>245</v>
      </c>
      <c r="D95" s="402" t="s">
        <v>212</v>
      </c>
      <c r="E95" s="402" t="s">
        <v>222</v>
      </c>
      <c r="F95" s="401" t="s">
        <v>453</v>
      </c>
      <c r="G95" s="402"/>
      <c r="H95" s="438">
        <f>H97+H104</f>
        <v>142.9</v>
      </c>
      <c r="I95" s="438">
        <f>I97+I104</f>
        <v>142.9</v>
      </c>
      <c r="J95" s="196"/>
      <c r="K95" s="200">
        <f>K97</f>
        <v>93.39999999999999</v>
      </c>
      <c r="L95" s="200">
        <f>L97</f>
        <v>93.39999999999999</v>
      </c>
      <c r="N95" s="211">
        <f t="shared" si="3"/>
        <v>49.500000000000014</v>
      </c>
      <c r="O95" s="211">
        <f t="shared" si="3"/>
        <v>49.500000000000014</v>
      </c>
      <c r="P95" s="211">
        <f t="shared" si="4"/>
        <v>152.9978586723769</v>
      </c>
      <c r="Q95" s="211">
        <f t="shared" si="4"/>
        <v>152.9978586723769</v>
      </c>
    </row>
    <row r="96" spans="1:17" ht="29.25" customHeight="1" hidden="1">
      <c r="A96" s="407" t="s">
        <v>95</v>
      </c>
      <c r="B96" s="407"/>
      <c r="C96" s="402" t="s">
        <v>245</v>
      </c>
      <c r="D96" s="402" t="s">
        <v>212</v>
      </c>
      <c r="E96" s="402" t="s">
        <v>222</v>
      </c>
      <c r="F96" s="402" t="s">
        <v>454</v>
      </c>
      <c r="G96" s="402"/>
      <c r="H96" s="438">
        <f>H97</f>
        <v>126.1</v>
      </c>
      <c r="I96" s="438">
        <f>I97</f>
        <v>126.1</v>
      </c>
      <c r="J96" s="196"/>
      <c r="K96" s="200">
        <f>K97</f>
        <v>93.39999999999999</v>
      </c>
      <c r="L96" s="200">
        <f>L97</f>
        <v>93.39999999999999</v>
      </c>
      <c r="N96" s="211">
        <f t="shared" si="3"/>
        <v>32.7</v>
      </c>
      <c r="O96" s="211">
        <f t="shared" si="3"/>
        <v>32.7</v>
      </c>
      <c r="P96" s="211">
        <f t="shared" si="4"/>
        <v>135.01070663811564</v>
      </c>
      <c r="Q96" s="211">
        <f t="shared" si="4"/>
        <v>135.01070663811564</v>
      </c>
    </row>
    <row r="97" spans="1:17" ht="47.25" hidden="1">
      <c r="A97" s="406" t="s">
        <v>290</v>
      </c>
      <c r="B97" s="406"/>
      <c r="C97" s="402" t="s">
        <v>245</v>
      </c>
      <c r="D97" s="402" t="s">
        <v>212</v>
      </c>
      <c r="E97" s="402" t="s">
        <v>222</v>
      </c>
      <c r="F97" s="402" t="s">
        <v>457</v>
      </c>
      <c r="G97" s="402"/>
      <c r="H97" s="440">
        <f>H98+H126+H103</f>
        <v>126.1</v>
      </c>
      <c r="I97" s="440">
        <f>I98+I126+I103</f>
        <v>126.1</v>
      </c>
      <c r="J97" s="196"/>
      <c r="K97" s="202">
        <f>K98+K126</f>
        <v>93.39999999999999</v>
      </c>
      <c r="L97" s="202">
        <f>L98+L126</f>
        <v>93.39999999999999</v>
      </c>
      <c r="N97" s="211">
        <f t="shared" si="3"/>
        <v>32.7</v>
      </c>
      <c r="O97" s="211">
        <f t="shared" si="3"/>
        <v>32.7</v>
      </c>
      <c r="P97" s="211">
        <f t="shared" si="4"/>
        <v>135.01070663811564</v>
      </c>
      <c r="Q97" s="211">
        <f t="shared" si="4"/>
        <v>135.01070663811564</v>
      </c>
    </row>
    <row r="98" spans="1:17" ht="78.75" hidden="1">
      <c r="A98" s="405" t="s">
        <v>198</v>
      </c>
      <c r="B98" s="405"/>
      <c r="C98" s="402" t="s">
        <v>245</v>
      </c>
      <c r="D98" s="402" t="s">
        <v>212</v>
      </c>
      <c r="E98" s="402" t="s">
        <v>222</v>
      </c>
      <c r="F98" s="402" t="s">
        <v>457</v>
      </c>
      <c r="G98" s="402" t="s">
        <v>199</v>
      </c>
      <c r="H98" s="440">
        <v>125.6</v>
      </c>
      <c r="I98" s="440">
        <v>125.6</v>
      </c>
      <c r="J98" s="196"/>
      <c r="K98" s="202">
        <v>89.1</v>
      </c>
      <c r="L98" s="202">
        <v>89.1</v>
      </c>
      <c r="N98" s="211">
        <f t="shared" si="3"/>
        <v>36.5</v>
      </c>
      <c r="O98" s="211">
        <f t="shared" si="3"/>
        <v>36.5</v>
      </c>
      <c r="P98" s="211">
        <f t="shared" si="4"/>
        <v>140.9652076318743</v>
      </c>
      <c r="Q98" s="211">
        <f t="shared" si="4"/>
        <v>140.9652076318743</v>
      </c>
    </row>
    <row r="99" spans="1:17" ht="15.75" hidden="1">
      <c r="A99" s="406" t="s">
        <v>54</v>
      </c>
      <c r="B99" s="406"/>
      <c r="C99" s="402" t="s">
        <v>245</v>
      </c>
      <c r="D99" s="402" t="s">
        <v>212</v>
      </c>
      <c r="E99" s="402" t="s">
        <v>222</v>
      </c>
      <c r="F99" s="402" t="s">
        <v>457</v>
      </c>
      <c r="G99" s="402" t="s">
        <v>199</v>
      </c>
      <c r="H99" s="440">
        <v>78.1</v>
      </c>
      <c r="I99" s="440">
        <v>78.1</v>
      </c>
      <c r="J99" s="196"/>
      <c r="K99" s="202">
        <v>78.1</v>
      </c>
      <c r="L99" s="202">
        <v>78.1</v>
      </c>
      <c r="N99" s="211">
        <f t="shared" si="3"/>
        <v>0</v>
      </c>
      <c r="O99" s="211">
        <f t="shared" si="3"/>
        <v>0</v>
      </c>
      <c r="P99" s="211">
        <f t="shared" si="4"/>
        <v>100</v>
      </c>
      <c r="Q99" s="211">
        <f t="shared" si="4"/>
        <v>100</v>
      </c>
    </row>
    <row r="100" spans="1:17" ht="31.5" hidden="1">
      <c r="A100" s="405" t="s">
        <v>216</v>
      </c>
      <c r="B100" s="405"/>
      <c r="C100" s="402" t="s">
        <v>245</v>
      </c>
      <c r="D100" s="402" t="s">
        <v>212</v>
      </c>
      <c r="E100" s="402" t="s">
        <v>222</v>
      </c>
      <c r="F100" s="402" t="s">
        <v>457</v>
      </c>
      <c r="G100" s="402" t="s">
        <v>199</v>
      </c>
      <c r="H100" s="438">
        <v>78.1</v>
      </c>
      <c r="I100" s="438">
        <v>78.1</v>
      </c>
      <c r="J100" s="196"/>
      <c r="K100" s="200">
        <v>78.1</v>
      </c>
      <c r="L100" s="200">
        <v>78.1</v>
      </c>
      <c r="N100" s="211">
        <f t="shared" si="3"/>
        <v>0</v>
      </c>
      <c r="O100" s="211">
        <f t="shared" si="3"/>
        <v>0</v>
      </c>
      <c r="P100" s="211">
        <f t="shared" si="4"/>
        <v>100</v>
      </c>
      <c r="Q100" s="211">
        <f t="shared" si="4"/>
        <v>100</v>
      </c>
    </row>
    <row r="101" spans="1:17" ht="15.75" hidden="1">
      <c r="A101" s="406" t="s">
        <v>217</v>
      </c>
      <c r="B101" s="406"/>
      <c r="C101" s="402" t="s">
        <v>245</v>
      </c>
      <c r="D101" s="402" t="s">
        <v>212</v>
      </c>
      <c r="E101" s="402" t="s">
        <v>222</v>
      </c>
      <c r="F101" s="402" t="s">
        <v>457</v>
      </c>
      <c r="G101" s="402" t="s">
        <v>199</v>
      </c>
      <c r="H101" s="440">
        <v>60</v>
      </c>
      <c r="I101" s="440">
        <v>60</v>
      </c>
      <c r="J101" s="196"/>
      <c r="K101" s="202">
        <v>60</v>
      </c>
      <c r="L101" s="202">
        <v>60</v>
      </c>
      <c r="N101" s="211">
        <f t="shared" si="3"/>
        <v>0</v>
      </c>
      <c r="O101" s="211">
        <f t="shared" si="3"/>
        <v>0</v>
      </c>
      <c r="P101" s="211">
        <f t="shared" si="4"/>
        <v>100</v>
      </c>
      <c r="Q101" s="211">
        <f t="shared" si="4"/>
        <v>100</v>
      </c>
    </row>
    <row r="102" spans="1:17" ht="15.75" hidden="1">
      <c r="A102" s="405" t="s">
        <v>218</v>
      </c>
      <c r="B102" s="405"/>
      <c r="C102" s="402" t="s">
        <v>245</v>
      </c>
      <c r="D102" s="402" t="s">
        <v>212</v>
      </c>
      <c r="E102" s="402" t="s">
        <v>222</v>
      </c>
      <c r="F102" s="402" t="s">
        <v>457</v>
      </c>
      <c r="G102" s="402" t="s">
        <v>199</v>
      </c>
      <c r="H102" s="440">
        <v>18.1</v>
      </c>
      <c r="I102" s="440">
        <v>18.1</v>
      </c>
      <c r="J102" s="196"/>
      <c r="K102" s="202">
        <v>18.1</v>
      </c>
      <c r="L102" s="202">
        <v>18.1</v>
      </c>
      <c r="N102" s="211">
        <f t="shared" si="3"/>
        <v>0</v>
      </c>
      <c r="O102" s="211">
        <f t="shared" si="3"/>
        <v>0</v>
      </c>
      <c r="P102" s="211">
        <f t="shared" si="4"/>
        <v>100</v>
      </c>
      <c r="Q102" s="211">
        <f t="shared" si="4"/>
        <v>100</v>
      </c>
    </row>
    <row r="103" spans="1:17" ht="31.5" hidden="1">
      <c r="A103" s="406" t="s">
        <v>319</v>
      </c>
      <c r="B103" s="406"/>
      <c r="C103" s="402" t="s">
        <v>245</v>
      </c>
      <c r="D103" s="402" t="s">
        <v>212</v>
      </c>
      <c r="E103" s="402" t="s">
        <v>222</v>
      </c>
      <c r="F103" s="402" t="s">
        <v>457</v>
      </c>
      <c r="G103" s="402" t="s">
        <v>215</v>
      </c>
      <c r="H103" s="440">
        <v>0.5</v>
      </c>
      <c r="I103" s="440">
        <v>0.5</v>
      </c>
      <c r="J103" s="196"/>
      <c r="K103" s="202"/>
      <c r="L103" s="202"/>
      <c r="N103" s="211"/>
      <c r="O103" s="211"/>
      <c r="P103" s="211"/>
      <c r="Q103" s="211"/>
    </row>
    <row r="104" spans="1:17" ht="16.5" hidden="1" thickBot="1">
      <c r="A104" s="411" t="s">
        <v>224</v>
      </c>
      <c r="B104" s="412">
        <v>2</v>
      </c>
      <c r="C104" s="412">
        <v>3</v>
      </c>
      <c r="D104" s="402" t="s">
        <v>212</v>
      </c>
      <c r="E104" s="402" t="s">
        <v>222</v>
      </c>
      <c r="F104" s="413">
        <v>200300000</v>
      </c>
      <c r="G104" s="414"/>
      <c r="H104" s="440">
        <f>H106</f>
        <v>16.8</v>
      </c>
      <c r="I104" s="440">
        <f>I106</f>
        <v>16.8</v>
      </c>
      <c r="J104" s="196"/>
      <c r="K104" s="202"/>
      <c r="L104" s="202"/>
      <c r="N104" s="211"/>
      <c r="O104" s="211"/>
      <c r="P104" s="211"/>
      <c r="Q104" s="211"/>
    </row>
    <row r="105" spans="1:17" ht="31.5" hidden="1">
      <c r="A105" s="406" t="s">
        <v>319</v>
      </c>
      <c r="B105" s="406"/>
      <c r="C105" s="402" t="s">
        <v>245</v>
      </c>
      <c r="D105" s="402" t="s">
        <v>212</v>
      </c>
      <c r="E105" s="402" t="s">
        <v>222</v>
      </c>
      <c r="F105" s="402" t="s">
        <v>457</v>
      </c>
      <c r="G105" s="402" t="s">
        <v>215</v>
      </c>
      <c r="H105" s="440">
        <v>0</v>
      </c>
      <c r="I105" s="440">
        <v>0</v>
      </c>
      <c r="J105" s="196"/>
      <c r="K105" s="202"/>
      <c r="L105" s="202"/>
      <c r="N105" s="211"/>
      <c r="O105" s="211"/>
      <c r="P105" s="211"/>
      <c r="Q105" s="211"/>
    </row>
    <row r="106" spans="1:17" ht="16.5" hidden="1" thickBot="1">
      <c r="A106" s="411" t="s">
        <v>444</v>
      </c>
      <c r="B106" s="412">
        <v>2</v>
      </c>
      <c r="C106" s="412">
        <v>3</v>
      </c>
      <c r="D106" s="402" t="s">
        <v>212</v>
      </c>
      <c r="E106" s="402" t="s">
        <v>222</v>
      </c>
      <c r="F106" s="413">
        <v>200320190</v>
      </c>
      <c r="G106" s="414"/>
      <c r="H106" s="440">
        <f>H107</f>
        <v>16.8</v>
      </c>
      <c r="I106" s="440">
        <f>I107</f>
        <v>16.8</v>
      </c>
      <c r="J106" s="196"/>
      <c r="K106" s="202"/>
      <c r="L106" s="202"/>
      <c r="N106" s="211"/>
      <c r="O106" s="211"/>
      <c r="P106" s="211"/>
      <c r="Q106" s="211"/>
    </row>
    <row r="107" spans="1:17" ht="79.5" hidden="1" thickBot="1">
      <c r="A107" s="415" t="s">
        <v>198</v>
      </c>
      <c r="B107" s="412">
        <v>2</v>
      </c>
      <c r="C107" s="412">
        <v>3</v>
      </c>
      <c r="D107" s="402" t="s">
        <v>212</v>
      </c>
      <c r="E107" s="402" t="s">
        <v>222</v>
      </c>
      <c r="F107" s="413">
        <v>200320190</v>
      </c>
      <c r="G107" s="414">
        <v>100</v>
      </c>
      <c r="H107" s="440">
        <v>16.8</v>
      </c>
      <c r="I107" s="440">
        <v>16.8</v>
      </c>
      <c r="J107" s="196"/>
      <c r="K107" s="202"/>
      <c r="L107" s="202"/>
      <c r="N107" s="211"/>
      <c r="O107" s="211"/>
      <c r="P107" s="211"/>
      <c r="Q107" s="211"/>
    </row>
    <row r="108" spans="1:17" ht="15.75" hidden="1">
      <c r="A108" s="405"/>
      <c r="B108" s="405"/>
      <c r="C108" s="402"/>
      <c r="D108" s="402"/>
      <c r="E108" s="402"/>
      <c r="F108" s="402"/>
      <c r="G108" s="402"/>
      <c r="H108" s="440"/>
      <c r="I108" s="440"/>
      <c r="J108" s="196"/>
      <c r="K108" s="202"/>
      <c r="L108" s="202"/>
      <c r="N108" s="211"/>
      <c r="O108" s="211"/>
      <c r="P108" s="211"/>
      <c r="Q108" s="211"/>
    </row>
    <row r="109" spans="1:17" ht="15.75" hidden="1">
      <c r="A109" s="405"/>
      <c r="B109" s="405"/>
      <c r="C109" s="402"/>
      <c r="D109" s="402"/>
      <c r="E109" s="402"/>
      <c r="F109" s="402"/>
      <c r="G109" s="402"/>
      <c r="H109" s="440"/>
      <c r="I109" s="440"/>
      <c r="J109" s="196"/>
      <c r="K109" s="202"/>
      <c r="L109" s="202"/>
      <c r="N109" s="211"/>
      <c r="O109" s="211"/>
      <c r="P109" s="211"/>
      <c r="Q109" s="211"/>
    </row>
    <row r="110" spans="1:17" ht="15.75" hidden="1">
      <c r="A110" s="405"/>
      <c r="B110" s="405"/>
      <c r="C110" s="402"/>
      <c r="D110" s="402"/>
      <c r="E110" s="402"/>
      <c r="F110" s="402"/>
      <c r="G110" s="402"/>
      <c r="H110" s="440"/>
      <c r="I110" s="440"/>
      <c r="J110" s="196"/>
      <c r="K110" s="202"/>
      <c r="L110" s="202"/>
      <c r="N110" s="211"/>
      <c r="O110" s="211"/>
      <c r="P110" s="211"/>
      <c r="Q110" s="211"/>
    </row>
    <row r="111" spans="1:17" ht="15.75" hidden="1">
      <c r="A111" s="405"/>
      <c r="B111" s="405"/>
      <c r="C111" s="402"/>
      <c r="D111" s="402"/>
      <c r="E111" s="402"/>
      <c r="F111" s="402"/>
      <c r="G111" s="402"/>
      <c r="H111" s="440"/>
      <c r="I111" s="440"/>
      <c r="J111" s="196"/>
      <c r="K111" s="202"/>
      <c r="L111" s="202"/>
      <c r="N111" s="211"/>
      <c r="O111" s="211"/>
      <c r="P111" s="211"/>
      <c r="Q111" s="211"/>
    </row>
    <row r="112" spans="1:17" ht="15.75" hidden="1">
      <c r="A112" s="405"/>
      <c r="B112" s="405"/>
      <c r="C112" s="402"/>
      <c r="D112" s="402"/>
      <c r="E112" s="402"/>
      <c r="F112" s="402"/>
      <c r="G112" s="402"/>
      <c r="H112" s="440"/>
      <c r="I112" s="440"/>
      <c r="J112" s="196"/>
      <c r="K112" s="202"/>
      <c r="L112" s="202"/>
      <c r="N112" s="211"/>
      <c r="O112" s="211"/>
      <c r="P112" s="211"/>
      <c r="Q112" s="211"/>
    </row>
    <row r="113" spans="1:17" ht="15.75" hidden="1">
      <c r="A113" s="405"/>
      <c r="B113" s="405"/>
      <c r="C113" s="402"/>
      <c r="D113" s="402"/>
      <c r="E113" s="402"/>
      <c r="F113" s="402"/>
      <c r="G113" s="402"/>
      <c r="H113" s="440"/>
      <c r="I113" s="440"/>
      <c r="J113" s="196"/>
      <c r="K113" s="202"/>
      <c r="L113" s="202"/>
      <c r="N113" s="211"/>
      <c r="O113" s="211"/>
      <c r="P113" s="211"/>
      <c r="Q113" s="211"/>
    </row>
    <row r="114" spans="1:17" ht="15.75" hidden="1">
      <c r="A114" s="405"/>
      <c r="B114" s="405"/>
      <c r="C114" s="402"/>
      <c r="D114" s="402"/>
      <c r="E114" s="402"/>
      <c r="F114" s="402"/>
      <c r="G114" s="402"/>
      <c r="H114" s="440"/>
      <c r="I114" s="440"/>
      <c r="J114" s="196"/>
      <c r="K114" s="202"/>
      <c r="L114" s="202"/>
      <c r="N114" s="211"/>
      <c r="O114" s="211"/>
      <c r="P114" s="211"/>
      <c r="Q114" s="211"/>
    </row>
    <row r="115" spans="1:17" ht="15.75" hidden="1">
      <c r="A115" s="405"/>
      <c r="B115" s="405"/>
      <c r="C115" s="402"/>
      <c r="D115" s="402"/>
      <c r="E115" s="402"/>
      <c r="F115" s="402"/>
      <c r="G115" s="402"/>
      <c r="H115" s="440"/>
      <c r="I115" s="440"/>
      <c r="J115" s="196"/>
      <c r="K115" s="202"/>
      <c r="L115" s="202"/>
      <c r="N115" s="211"/>
      <c r="O115" s="211"/>
      <c r="P115" s="211"/>
      <c r="Q115" s="211"/>
    </row>
    <row r="116" spans="1:17" ht="15.75" hidden="1">
      <c r="A116" s="405"/>
      <c r="B116" s="405"/>
      <c r="C116" s="402"/>
      <c r="D116" s="402"/>
      <c r="E116" s="402"/>
      <c r="F116" s="402"/>
      <c r="G116" s="402"/>
      <c r="H116" s="440"/>
      <c r="I116" s="440"/>
      <c r="J116" s="196"/>
      <c r="K116" s="202"/>
      <c r="L116" s="202"/>
      <c r="N116" s="211"/>
      <c r="O116" s="211"/>
      <c r="P116" s="211"/>
      <c r="Q116" s="211"/>
    </row>
    <row r="117" spans="1:17" ht="15.75" hidden="1">
      <c r="A117" s="405"/>
      <c r="B117" s="405"/>
      <c r="C117" s="402"/>
      <c r="D117" s="402"/>
      <c r="E117" s="402"/>
      <c r="F117" s="402"/>
      <c r="G117" s="402"/>
      <c r="H117" s="440"/>
      <c r="I117" s="440"/>
      <c r="J117" s="196"/>
      <c r="K117" s="202"/>
      <c r="L117" s="202"/>
      <c r="N117" s="211"/>
      <c r="O117" s="211"/>
      <c r="P117" s="211"/>
      <c r="Q117" s="211"/>
    </row>
    <row r="118" spans="1:17" ht="15.75" hidden="1">
      <c r="A118" s="405"/>
      <c r="B118" s="405"/>
      <c r="C118" s="402"/>
      <c r="D118" s="402"/>
      <c r="E118" s="402"/>
      <c r="F118" s="402"/>
      <c r="G118" s="402"/>
      <c r="H118" s="440"/>
      <c r="I118" s="440"/>
      <c r="J118" s="196"/>
      <c r="K118" s="202"/>
      <c r="L118" s="202"/>
      <c r="N118" s="211"/>
      <c r="O118" s="211"/>
      <c r="P118" s="211"/>
      <c r="Q118" s="211"/>
    </row>
    <row r="119" spans="1:17" ht="15.75" hidden="1">
      <c r="A119" s="405"/>
      <c r="B119" s="405"/>
      <c r="C119" s="402"/>
      <c r="D119" s="402"/>
      <c r="E119" s="402"/>
      <c r="F119" s="402"/>
      <c r="G119" s="402"/>
      <c r="H119" s="440"/>
      <c r="I119" s="440"/>
      <c r="J119" s="196"/>
      <c r="K119" s="202"/>
      <c r="L119" s="202"/>
      <c r="N119" s="211"/>
      <c r="O119" s="211"/>
      <c r="P119" s="211"/>
      <c r="Q119" s="211"/>
    </row>
    <row r="120" spans="1:17" ht="15.75" hidden="1">
      <c r="A120" s="405"/>
      <c r="B120" s="405"/>
      <c r="C120" s="402"/>
      <c r="D120" s="402"/>
      <c r="E120" s="402"/>
      <c r="F120" s="402"/>
      <c r="G120" s="402"/>
      <c r="H120" s="440"/>
      <c r="I120" s="440"/>
      <c r="J120" s="196"/>
      <c r="K120" s="202"/>
      <c r="L120" s="202"/>
      <c r="N120" s="211"/>
      <c r="O120" s="211"/>
      <c r="P120" s="211"/>
      <c r="Q120" s="211"/>
    </row>
    <row r="121" spans="1:17" ht="15.75" hidden="1">
      <c r="A121" s="405"/>
      <c r="B121" s="405"/>
      <c r="C121" s="402"/>
      <c r="D121" s="402"/>
      <c r="E121" s="402"/>
      <c r="F121" s="402"/>
      <c r="G121" s="402"/>
      <c r="H121" s="440"/>
      <c r="I121" s="440"/>
      <c r="J121" s="196"/>
      <c r="K121" s="202"/>
      <c r="L121" s="202"/>
      <c r="N121" s="211"/>
      <c r="O121" s="211"/>
      <c r="P121" s="211"/>
      <c r="Q121" s="211"/>
    </row>
    <row r="122" spans="1:17" ht="15.75" hidden="1">
      <c r="A122" s="405"/>
      <c r="B122" s="405"/>
      <c r="C122" s="402"/>
      <c r="D122" s="402"/>
      <c r="E122" s="402"/>
      <c r="F122" s="402"/>
      <c r="G122" s="402"/>
      <c r="H122" s="440"/>
      <c r="I122" s="440"/>
      <c r="J122" s="196"/>
      <c r="K122" s="202"/>
      <c r="L122" s="202"/>
      <c r="N122" s="211"/>
      <c r="O122" s="211"/>
      <c r="P122" s="211"/>
      <c r="Q122" s="211"/>
    </row>
    <row r="123" spans="1:17" ht="15.75" hidden="1">
      <c r="A123" s="405"/>
      <c r="B123" s="405"/>
      <c r="C123" s="402"/>
      <c r="D123" s="402"/>
      <c r="E123" s="402"/>
      <c r="F123" s="402"/>
      <c r="G123" s="402"/>
      <c r="H123" s="440"/>
      <c r="I123" s="440"/>
      <c r="J123" s="196"/>
      <c r="K123" s="202"/>
      <c r="L123" s="202"/>
      <c r="N123" s="211"/>
      <c r="O123" s="211"/>
      <c r="P123" s="211"/>
      <c r="Q123" s="211"/>
    </row>
    <row r="124" spans="1:17" ht="15.75" hidden="1">
      <c r="A124" s="405"/>
      <c r="B124" s="405"/>
      <c r="C124" s="402"/>
      <c r="D124" s="402"/>
      <c r="E124" s="402"/>
      <c r="F124" s="402"/>
      <c r="G124" s="402"/>
      <c r="H124" s="440"/>
      <c r="I124" s="440"/>
      <c r="J124" s="196"/>
      <c r="K124" s="202"/>
      <c r="L124" s="202"/>
      <c r="N124" s="211"/>
      <c r="O124" s="211"/>
      <c r="P124" s="211"/>
      <c r="Q124" s="211"/>
    </row>
    <row r="125" spans="1:17" ht="15.75" hidden="1">
      <c r="A125" s="405"/>
      <c r="B125" s="405"/>
      <c r="C125" s="402"/>
      <c r="D125" s="402"/>
      <c r="E125" s="402"/>
      <c r="F125" s="402"/>
      <c r="G125" s="402"/>
      <c r="H125" s="440"/>
      <c r="I125" s="440"/>
      <c r="J125" s="196"/>
      <c r="K125" s="202"/>
      <c r="L125" s="202"/>
      <c r="N125" s="211"/>
      <c r="O125" s="211"/>
      <c r="P125" s="211"/>
      <c r="Q125" s="211"/>
    </row>
    <row r="126" spans="1:17" ht="31.5" hidden="1">
      <c r="A126" s="406" t="s">
        <v>319</v>
      </c>
      <c r="B126" s="406"/>
      <c r="C126" s="402" t="s">
        <v>245</v>
      </c>
      <c r="D126" s="402" t="s">
        <v>212</v>
      </c>
      <c r="E126" s="402" t="s">
        <v>222</v>
      </c>
      <c r="F126" s="402" t="s">
        <v>457</v>
      </c>
      <c r="G126" s="402" t="s">
        <v>215</v>
      </c>
      <c r="H126" s="440">
        <v>0</v>
      </c>
      <c r="I126" s="440">
        <v>0</v>
      </c>
      <c r="J126" s="207"/>
      <c r="K126" s="202">
        <v>4.3</v>
      </c>
      <c r="L126" s="202">
        <v>4.3</v>
      </c>
      <c r="N126" s="211">
        <f t="shared" si="3"/>
        <v>-4.3</v>
      </c>
      <c r="O126" s="211">
        <f t="shared" si="3"/>
        <v>-4.3</v>
      </c>
      <c r="P126" s="211">
        <f t="shared" si="4"/>
        <v>0</v>
      </c>
      <c r="Q126" s="211">
        <f t="shared" si="4"/>
        <v>0</v>
      </c>
    </row>
    <row r="127" spans="1:17" s="9" customFormat="1" ht="31.5">
      <c r="A127" s="403" t="s">
        <v>280</v>
      </c>
      <c r="B127" s="403"/>
      <c r="C127" s="401" t="s">
        <v>245</v>
      </c>
      <c r="D127" s="401" t="s">
        <v>222</v>
      </c>
      <c r="E127" s="401"/>
      <c r="F127" s="401"/>
      <c r="G127" s="401"/>
      <c r="H127" s="441">
        <f aca="true" t="shared" si="5" ref="H127:I129">H128</f>
        <v>15</v>
      </c>
      <c r="I127" s="441">
        <f t="shared" si="5"/>
        <v>0</v>
      </c>
      <c r="J127" s="204"/>
      <c r="K127" s="203">
        <f aca="true" t="shared" si="6" ref="K127:L129">K128</f>
        <v>15</v>
      </c>
      <c r="L127" s="203">
        <f t="shared" si="6"/>
        <v>15</v>
      </c>
      <c r="N127" s="211">
        <f t="shared" si="3"/>
        <v>0</v>
      </c>
      <c r="O127" s="211">
        <f t="shared" si="3"/>
        <v>-15</v>
      </c>
      <c r="P127" s="211">
        <f t="shared" si="4"/>
        <v>100</v>
      </c>
      <c r="Q127" s="211">
        <f t="shared" si="4"/>
        <v>0</v>
      </c>
    </row>
    <row r="128" spans="1:17" ht="31.5">
      <c r="A128" s="416" t="s">
        <v>247</v>
      </c>
      <c r="B128" s="416"/>
      <c r="C128" s="417">
        <v>950</v>
      </c>
      <c r="D128" s="418">
        <v>3</v>
      </c>
      <c r="E128" s="418">
        <v>14</v>
      </c>
      <c r="F128" s="413" t="s">
        <v>429</v>
      </c>
      <c r="G128" s="414" t="s">
        <v>429</v>
      </c>
      <c r="H128" s="438">
        <f>7!H131</f>
        <v>15</v>
      </c>
      <c r="I128" s="438">
        <f>7!I128</f>
        <v>0</v>
      </c>
      <c r="J128" s="196"/>
      <c r="K128" s="200">
        <f t="shared" si="6"/>
        <v>15</v>
      </c>
      <c r="L128" s="200">
        <f t="shared" si="6"/>
        <v>15</v>
      </c>
      <c r="N128" s="211">
        <f t="shared" si="3"/>
        <v>0</v>
      </c>
      <c r="O128" s="211">
        <f t="shared" si="3"/>
        <v>-15</v>
      </c>
      <c r="P128" s="211">
        <f t="shared" si="4"/>
        <v>100</v>
      </c>
      <c r="Q128" s="211">
        <f t="shared" si="4"/>
        <v>0</v>
      </c>
    </row>
    <row r="129" spans="1:17" ht="47.25" hidden="1">
      <c r="A129" s="416" t="s">
        <v>430</v>
      </c>
      <c r="B129" s="416"/>
      <c r="C129" s="417">
        <v>950</v>
      </c>
      <c r="D129" s="418">
        <v>3</v>
      </c>
      <c r="E129" s="418">
        <v>14</v>
      </c>
      <c r="F129" s="413">
        <v>8600000000</v>
      </c>
      <c r="G129" s="414" t="s">
        <v>429</v>
      </c>
      <c r="H129" s="440">
        <f t="shared" si="5"/>
        <v>0</v>
      </c>
      <c r="I129" s="440">
        <f t="shared" si="5"/>
        <v>0</v>
      </c>
      <c r="J129" s="196"/>
      <c r="K129" s="202">
        <f t="shared" si="6"/>
        <v>15</v>
      </c>
      <c r="L129" s="202">
        <f t="shared" si="6"/>
        <v>15</v>
      </c>
      <c r="N129" s="211">
        <f t="shared" si="3"/>
        <v>-15</v>
      </c>
      <c r="O129" s="211">
        <f t="shared" si="3"/>
        <v>-15</v>
      </c>
      <c r="P129" s="211">
        <f t="shared" si="4"/>
        <v>0</v>
      </c>
      <c r="Q129" s="211">
        <f t="shared" si="4"/>
        <v>0</v>
      </c>
    </row>
    <row r="130" spans="1:17" ht="94.5" hidden="1">
      <c r="A130" s="416" t="s">
        <v>431</v>
      </c>
      <c r="B130" s="416"/>
      <c r="C130" s="417">
        <v>950</v>
      </c>
      <c r="D130" s="418">
        <v>3</v>
      </c>
      <c r="E130" s="418">
        <v>14</v>
      </c>
      <c r="F130" s="413">
        <v>8601000000</v>
      </c>
      <c r="G130" s="414" t="s">
        <v>429</v>
      </c>
      <c r="H130" s="440">
        <f>H131+H133+H135+H137</f>
        <v>0</v>
      </c>
      <c r="I130" s="440">
        <f>I131+I133+I135+I137</f>
        <v>0</v>
      </c>
      <c r="J130" s="196"/>
      <c r="K130" s="202">
        <f>K131+K133+K135+K137</f>
        <v>15</v>
      </c>
      <c r="L130" s="202">
        <f>L131+L133+L135+L137</f>
        <v>15</v>
      </c>
      <c r="N130" s="211">
        <f t="shared" si="3"/>
        <v>-15</v>
      </c>
      <c r="O130" s="211">
        <f t="shared" si="3"/>
        <v>-15</v>
      </c>
      <c r="P130" s="211">
        <f t="shared" si="4"/>
        <v>0</v>
      </c>
      <c r="Q130" s="211">
        <f t="shared" si="4"/>
        <v>0</v>
      </c>
    </row>
    <row r="131" spans="1:17" ht="31.5" hidden="1">
      <c r="A131" s="416" t="s">
        <v>432</v>
      </c>
      <c r="B131" s="416"/>
      <c r="C131" s="417">
        <v>950</v>
      </c>
      <c r="D131" s="418">
        <v>3</v>
      </c>
      <c r="E131" s="418">
        <v>14</v>
      </c>
      <c r="F131" s="413">
        <v>8601000001</v>
      </c>
      <c r="G131" s="414" t="s">
        <v>429</v>
      </c>
      <c r="H131" s="440">
        <f>H132</f>
        <v>0</v>
      </c>
      <c r="I131" s="440">
        <f>I132</f>
        <v>0</v>
      </c>
      <c r="J131" s="196"/>
      <c r="K131" s="202">
        <f>K132</f>
        <v>0</v>
      </c>
      <c r="L131" s="202">
        <f>L132</f>
        <v>0</v>
      </c>
      <c r="N131" s="211">
        <f t="shared" si="3"/>
        <v>0</v>
      </c>
      <c r="O131" s="211">
        <f t="shared" si="3"/>
        <v>0</v>
      </c>
      <c r="P131" s="211" t="e">
        <f t="shared" si="4"/>
        <v>#DIV/0!</v>
      </c>
      <c r="Q131" s="211" t="e">
        <f t="shared" si="4"/>
        <v>#DIV/0!</v>
      </c>
    </row>
    <row r="132" spans="1:17" ht="31.5" hidden="1">
      <c r="A132" s="416" t="s">
        <v>319</v>
      </c>
      <c r="B132" s="416"/>
      <c r="C132" s="417">
        <v>950</v>
      </c>
      <c r="D132" s="418">
        <v>3</v>
      </c>
      <c r="E132" s="418">
        <v>14</v>
      </c>
      <c r="F132" s="413">
        <v>8601000001</v>
      </c>
      <c r="G132" s="414" t="s">
        <v>215</v>
      </c>
      <c r="H132" s="440"/>
      <c r="I132" s="440"/>
      <c r="J132" s="196"/>
      <c r="K132" s="202"/>
      <c r="L132" s="202"/>
      <c r="N132" s="211">
        <f t="shared" si="3"/>
        <v>0</v>
      </c>
      <c r="O132" s="211">
        <f t="shared" si="3"/>
        <v>0</v>
      </c>
      <c r="P132" s="211" t="e">
        <f t="shared" si="4"/>
        <v>#DIV/0!</v>
      </c>
      <c r="Q132" s="211" t="e">
        <f t="shared" si="4"/>
        <v>#DIV/0!</v>
      </c>
    </row>
    <row r="133" spans="1:17" ht="31.5" hidden="1">
      <c r="A133" s="416" t="s">
        <v>433</v>
      </c>
      <c r="B133" s="416"/>
      <c r="C133" s="417">
        <v>950</v>
      </c>
      <c r="D133" s="418">
        <v>3</v>
      </c>
      <c r="E133" s="418">
        <v>14</v>
      </c>
      <c r="F133" s="413">
        <v>8601000002</v>
      </c>
      <c r="G133" s="414" t="s">
        <v>429</v>
      </c>
      <c r="H133" s="440">
        <f>H134</f>
        <v>0</v>
      </c>
      <c r="I133" s="440">
        <f>I134</f>
        <v>0</v>
      </c>
      <c r="J133" s="196"/>
      <c r="K133" s="202">
        <f>K134</f>
        <v>10</v>
      </c>
      <c r="L133" s="202">
        <f>L134</f>
        <v>10</v>
      </c>
      <c r="N133" s="211">
        <f t="shared" si="3"/>
        <v>-10</v>
      </c>
      <c r="O133" s="211">
        <f t="shared" si="3"/>
        <v>-10</v>
      </c>
      <c r="P133" s="211">
        <f t="shared" si="4"/>
        <v>0</v>
      </c>
      <c r="Q133" s="211">
        <f t="shared" si="4"/>
        <v>0</v>
      </c>
    </row>
    <row r="134" spans="1:17" ht="31.5" hidden="1">
      <c r="A134" s="416" t="s">
        <v>319</v>
      </c>
      <c r="B134" s="416"/>
      <c r="C134" s="417">
        <v>950</v>
      </c>
      <c r="D134" s="418">
        <v>3</v>
      </c>
      <c r="E134" s="418">
        <v>14</v>
      </c>
      <c r="F134" s="413">
        <v>8601000002</v>
      </c>
      <c r="G134" s="414" t="s">
        <v>215</v>
      </c>
      <c r="H134" s="440">
        <v>0</v>
      </c>
      <c r="I134" s="440"/>
      <c r="J134" s="196"/>
      <c r="K134" s="202">
        <v>10</v>
      </c>
      <c r="L134" s="202">
        <v>10</v>
      </c>
      <c r="N134" s="211">
        <f t="shared" si="3"/>
        <v>-10</v>
      </c>
      <c r="O134" s="211">
        <f t="shared" si="3"/>
        <v>-10</v>
      </c>
      <c r="P134" s="211">
        <f t="shared" si="4"/>
        <v>0</v>
      </c>
      <c r="Q134" s="211">
        <f t="shared" si="4"/>
        <v>0</v>
      </c>
    </row>
    <row r="135" spans="1:17" ht="31.5" hidden="1">
      <c r="A135" s="416" t="s">
        <v>434</v>
      </c>
      <c r="B135" s="416"/>
      <c r="C135" s="417">
        <v>950</v>
      </c>
      <c r="D135" s="418">
        <v>3</v>
      </c>
      <c r="E135" s="418">
        <v>14</v>
      </c>
      <c r="F135" s="413">
        <v>8601000003</v>
      </c>
      <c r="G135" s="414" t="s">
        <v>429</v>
      </c>
      <c r="H135" s="440">
        <f>H136</f>
        <v>0</v>
      </c>
      <c r="I135" s="440">
        <f>I136</f>
        <v>0</v>
      </c>
      <c r="J135" s="196"/>
      <c r="K135" s="202">
        <f>K136</f>
        <v>0</v>
      </c>
      <c r="L135" s="202">
        <f>L136</f>
        <v>0</v>
      </c>
      <c r="N135" s="211">
        <f t="shared" si="3"/>
        <v>0</v>
      </c>
      <c r="O135" s="211">
        <f t="shared" si="3"/>
        <v>0</v>
      </c>
      <c r="P135" s="211" t="e">
        <f t="shared" si="4"/>
        <v>#DIV/0!</v>
      </c>
      <c r="Q135" s="211" t="e">
        <f t="shared" si="4"/>
        <v>#DIV/0!</v>
      </c>
    </row>
    <row r="136" spans="1:17" ht="31.5" hidden="1">
      <c r="A136" s="416" t="s">
        <v>319</v>
      </c>
      <c r="B136" s="416"/>
      <c r="C136" s="417">
        <v>950</v>
      </c>
      <c r="D136" s="418">
        <v>3</v>
      </c>
      <c r="E136" s="418">
        <v>14</v>
      </c>
      <c r="F136" s="413">
        <v>8601000003</v>
      </c>
      <c r="G136" s="414" t="s">
        <v>215</v>
      </c>
      <c r="H136" s="440"/>
      <c r="I136" s="440"/>
      <c r="J136" s="196"/>
      <c r="K136" s="202"/>
      <c r="L136" s="202"/>
      <c r="N136" s="211">
        <f t="shared" si="3"/>
        <v>0</v>
      </c>
      <c r="O136" s="211">
        <f t="shared" si="3"/>
        <v>0</v>
      </c>
      <c r="P136" s="211" t="e">
        <f t="shared" si="4"/>
        <v>#DIV/0!</v>
      </c>
      <c r="Q136" s="211" t="e">
        <f t="shared" si="4"/>
        <v>#DIV/0!</v>
      </c>
    </row>
    <row r="137" spans="1:17" ht="15.75" hidden="1">
      <c r="A137" s="416" t="s">
        <v>435</v>
      </c>
      <c r="B137" s="416"/>
      <c r="C137" s="417">
        <v>950</v>
      </c>
      <c r="D137" s="418">
        <v>3</v>
      </c>
      <c r="E137" s="418">
        <v>14</v>
      </c>
      <c r="F137" s="413">
        <v>8601000004</v>
      </c>
      <c r="G137" s="414" t="s">
        <v>429</v>
      </c>
      <c r="H137" s="440">
        <f>H138</f>
        <v>0</v>
      </c>
      <c r="I137" s="440">
        <f>I138</f>
        <v>0</v>
      </c>
      <c r="J137" s="196"/>
      <c r="K137" s="202">
        <f>K138</f>
        <v>5</v>
      </c>
      <c r="L137" s="202">
        <f>L138</f>
        <v>5</v>
      </c>
      <c r="N137" s="211">
        <f t="shared" si="3"/>
        <v>-5</v>
      </c>
      <c r="O137" s="211">
        <f t="shared" si="3"/>
        <v>-5</v>
      </c>
      <c r="P137" s="211">
        <f t="shared" si="4"/>
        <v>0</v>
      </c>
      <c r="Q137" s="211">
        <f t="shared" si="4"/>
        <v>0</v>
      </c>
    </row>
    <row r="138" spans="1:17" ht="31.5" hidden="1">
      <c r="A138" s="416" t="s">
        <v>319</v>
      </c>
      <c r="B138" s="416"/>
      <c r="C138" s="417">
        <v>950</v>
      </c>
      <c r="D138" s="418">
        <v>3</v>
      </c>
      <c r="E138" s="418">
        <v>14</v>
      </c>
      <c r="F138" s="413">
        <v>8601000004</v>
      </c>
      <c r="G138" s="414" t="s">
        <v>215</v>
      </c>
      <c r="H138" s="440">
        <v>0</v>
      </c>
      <c r="I138" s="440"/>
      <c r="J138" s="196"/>
      <c r="K138" s="202">
        <v>5</v>
      </c>
      <c r="L138" s="202">
        <v>5</v>
      </c>
      <c r="N138" s="211">
        <f t="shared" si="3"/>
        <v>-5</v>
      </c>
      <c r="O138" s="211">
        <f t="shared" si="3"/>
        <v>-5</v>
      </c>
      <c r="P138" s="211">
        <f t="shared" si="4"/>
        <v>0</v>
      </c>
      <c r="Q138" s="211">
        <f t="shared" si="4"/>
        <v>0</v>
      </c>
    </row>
    <row r="139" spans="1:17" s="9" customFormat="1" ht="15.75">
      <c r="A139" s="403" t="s">
        <v>13</v>
      </c>
      <c r="B139" s="403"/>
      <c r="C139" s="401" t="s">
        <v>245</v>
      </c>
      <c r="D139" s="401" t="s">
        <v>223</v>
      </c>
      <c r="E139" s="401"/>
      <c r="F139" s="401"/>
      <c r="G139" s="401"/>
      <c r="H139" s="437">
        <f>H140+H146+H155</f>
        <v>804.47</v>
      </c>
      <c r="I139" s="437">
        <f>I140+I146+I155</f>
        <v>829.24</v>
      </c>
      <c r="J139" s="213"/>
      <c r="K139" s="198">
        <f>K140+K146+K155</f>
        <v>811.9000000000001</v>
      </c>
      <c r="L139" s="198">
        <f>L140+L146+L155</f>
        <v>843.5</v>
      </c>
      <c r="N139" s="211">
        <f t="shared" si="3"/>
        <v>-7.430000000000064</v>
      </c>
      <c r="O139" s="211">
        <f t="shared" si="3"/>
        <v>-14.259999999999991</v>
      </c>
      <c r="P139" s="211">
        <f t="shared" si="4"/>
        <v>99.08486266781622</v>
      </c>
      <c r="Q139" s="211">
        <f t="shared" si="4"/>
        <v>98.30942501481921</v>
      </c>
    </row>
    <row r="140" spans="1:17" ht="15.75" hidden="1">
      <c r="A140" s="405" t="s">
        <v>106</v>
      </c>
      <c r="B140" s="405"/>
      <c r="C140" s="402" t="s">
        <v>245</v>
      </c>
      <c r="D140" s="402" t="s">
        <v>223</v>
      </c>
      <c r="E140" s="402" t="s">
        <v>211</v>
      </c>
      <c r="F140" s="402"/>
      <c r="G140" s="402"/>
      <c r="H140" s="438">
        <v>0</v>
      </c>
      <c r="I140" s="438">
        <v>0</v>
      </c>
      <c r="J140" s="196"/>
      <c r="K140" s="200">
        <v>64.7</v>
      </c>
      <c r="L140" s="200">
        <v>64.7</v>
      </c>
      <c r="N140" s="211">
        <f t="shared" si="3"/>
        <v>-64.7</v>
      </c>
      <c r="O140" s="211">
        <f t="shared" si="3"/>
        <v>-64.7</v>
      </c>
      <c r="P140" s="211">
        <f t="shared" si="4"/>
        <v>0</v>
      </c>
      <c r="Q140" s="211">
        <f t="shared" si="4"/>
        <v>0</v>
      </c>
    </row>
    <row r="141" spans="1:17" ht="31.5" hidden="1">
      <c r="A141" s="405" t="s">
        <v>52</v>
      </c>
      <c r="B141" s="405"/>
      <c r="C141" s="402" t="s">
        <v>245</v>
      </c>
      <c r="D141" s="402" t="s">
        <v>223</v>
      </c>
      <c r="E141" s="402" t="s">
        <v>211</v>
      </c>
      <c r="F141" s="401" t="s">
        <v>453</v>
      </c>
      <c r="G141" s="402"/>
      <c r="H141" s="438">
        <v>0</v>
      </c>
      <c r="I141" s="438">
        <v>0</v>
      </c>
      <c r="J141" s="196"/>
      <c r="K141" s="200">
        <v>64.7</v>
      </c>
      <c r="L141" s="200">
        <v>64.7</v>
      </c>
      <c r="N141" s="211">
        <f t="shared" si="3"/>
        <v>-64.7</v>
      </c>
      <c r="O141" s="211">
        <f t="shared" si="3"/>
        <v>-64.7</v>
      </c>
      <c r="P141" s="211">
        <f t="shared" si="4"/>
        <v>0</v>
      </c>
      <c r="Q141" s="211">
        <f t="shared" si="4"/>
        <v>0</v>
      </c>
    </row>
    <row r="142" spans="1:17" ht="36" customHeight="1" hidden="1">
      <c r="A142" s="407" t="s">
        <v>95</v>
      </c>
      <c r="B142" s="407"/>
      <c r="C142" s="402" t="s">
        <v>245</v>
      </c>
      <c r="D142" s="402" t="s">
        <v>223</v>
      </c>
      <c r="E142" s="402" t="s">
        <v>211</v>
      </c>
      <c r="F142" s="402" t="s">
        <v>454</v>
      </c>
      <c r="G142" s="402"/>
      <c r="H142" s="438">
        <f>H143</f>
        <v>0</v>
      </c>
      <c r="I142" s="438">
        <f>I143</f>
        <v>0</v>
      </c>
      <c r="J142" s="200">
        <f>J143</f>
        <v>0</v>
      </c>
      <c r="K142" s="200">
        <f>K143</f>
        <v>64.7</v>
      </c>
      <c r="L142" s="200">
        <f>L143</f>
        <v>64.7</v>
      </c>
      <c r="N142" s="211">
        <f t="shared" si="3"/>
        <v>-64.7</v>
      </c>
      <c r="O142" s="211">
        <f t="shared" si="3"/>
        <v>-64.7</v>
      </c>
      <c r="P142" s="211">
        <f t="shared" si="4"/>
        <v>0</v>
      </c>
      <c r="Q142" s="211">
        <f t="shared" si="4"/>
        <v>0</v>
      </c>
    </row>
    <row r="143" spans="1:17" ht="47.25" hidden="1">
      <c r="A143" s="405" t="s">
        <v>97</v>
      </c>
      <c r="B143" s="405"/>
      <c r="C143" s="402" t="s">
        <v>245</v>
      </c>
      <c r="D143" s="402" t="s">
        <v>223</v>
      </c>
      <c r="E143" s="402" t="s">
        <v>211</v>
      </c>
      <c r="F143" s="402" t="s">
        <v>140</v>
      </c>
      <c r="G143" s="402"/>
      <c r="H143" s="440">
        <v>0</v>
      </c>
      <c r="I143" s="440">
        <v>0</v>
      </c>
      <c r="J143" s="196"/>
      <c r="K143" s="202">
        <v>64.7</v>
      </c>
      <c r="L143" s="202">
        <v>64.7</v>
      </c>
      <c r="N143" s="211">
        <f t="shared" si="3"/>
        <v>-64.7</v>
      </c>
      <c r="O143" s="211">
        <f t="shared" si="3"/>
        <v>-64.7</v>
      </c>
      <c r="P143" s="211">
        <f t="shared" si="4"/>
        <v>0</v>
      </c>
      <c r="Q143" s="211">
        <f t="shared" si="4"/>
        <v>0</v>
      </c>
    </row>
    <row r="144" spans="1:17" ht="78.75" hidden="1">
      <c r="A144" s="405" t="s">
        <v>198</v>
      </c>
      <c r="B144" s="405"/>
      <c r="C144" s="402" t="s">
        <v>245</v>
      </c>
      <c r="D144" s="402" t="s">
        <v>223</v>
      </c>
      <c r="E144" s="402" t="s">
        <v>211</v>
      </c>
      <c r="F144" s="402" t="s">
        <v>140</v>
      </c>
      <c r="G144" s="402" t="s">
        <v>199</v>
      </c>
      <c r="H144" s="438">
        <v>0</v>
      </c>
      <c r="I144" s="438">
        <v>0</v>
      </c>
      <c r="J144" s="196"/>
      <c r="K144" s="200">
        <v>61.6</v>
      </c>
      <c r="L144" s="200">
        <v>61.6</v>
      </c>
      <c r="N144" s="211">
        <f t="shared" si="3"/>
        <v>-61.6</v>
      </c>
      <c r="O144" s="211">
        <f t="shared" si="3"/>
        <v>-61.6</v>
      </c>
      <c r="P144" s="211">
        <f t="shared" si="4"/>
        <v>0</v>
      </c>
      <c r="Q144" s="211">
        <f t="shared" si="4"/>
        <v>0</v>
      </c>
    </row>
    <row r="145" spans="1:17" ht="31.5" hidden="1">
      <c r="A145" s="406" t="s">
        <v>319</v>
      </c>
      <c r="B145" s="406"/>
      <c r="C145" s="402" t="s">
        <v>245</v>
      </c>
      <c r="D145" s="402" t="s">
        <v>223</v>
      </c>
      <c r="E145" s="402" t="s">
        <v>211</v>
      </c>
      <c r="F145" s="402" t="s">
        <v>140</v>
      </c>
      <c r="G145" s="402" t="s">
        <v>215</v>
      </c>
      <c r="H145" s="438">
        <v>0</v>
      </c>
      <c r="I145" s="438">
        <v>0</v>
      </c>
      <c r="J145" s="196"/>
      <c r="K145" s="200">
        <v>3.1</v>
      </c>
      <c r="L145" s="200">
        <v>3.1</v>
      </c>
      <c r="N145" s="211">
        <f t="shared" si="3"/>
        <v>-3.1</v>
      </c>
      <c r="O145" s="211">
        <f t="shared" si="3"/>
        <v>-3.1</v>
      </c>
      <c r="P145" s="211">
        <f t="shared" si="4"/>
        <v>0</v>
      </c>
      <c r="Q145" s="211">
        <f t="shared" si="4"/>
        <v>0</v>
      </c>
    </row>
    <row r="146" spans="1:17" s="9" customFormat="1" ht="15.75">
      <c r="A146" s="400" t="s">
        <v>62</v>
      </c>
      <c r="B146" s="400"/>
      <c r="C146" s="401" t="s">
        <v>245</v>
      </c>
      <c r="D146" s="401" t="s">
        <v>223</v>
      </c>
      <c r="E146" s="401" t="s">
        <v>258</v>
      </c>
      <c r="F146" s="401"/>
      <c r="G146" s="401"/>
      <c r="H146" s="441">
        <f>7!H141</f>
        <v>694.47</v>
      </c>
      <c r="I146" s="441">
        <f>7!I141</f>
        <v>739.24</v>
      </c>
      <c r="J146" s="204"/>
      <c r="K146" s="203">
        <f aca="true" t="shared" si="7" ref="K146:L149">K147</f>
        <v>737.2</v>
      </c>
      <c r="L146" s="203">
        <f t="shared" si="7"/>
        <v>768.8</v>
      </c>
      <c r="N146" s="211">
        <f t="shared" si="3"/>
        <v>-42.73000000000002</v>
      </c>
      <c r="O146" s="211">
        <f t="shared" si="3"/>
        <v>-29.559999999999945</v>
      </c>
      <c r="P146" s="211">
        <f t="shared" si="4"/>
        <v>94.20374389582203</v>
      </c>
      <c r="Q146" s="211">
        <f t="shared" si="4"/>
        <v>96.15504682622269</v>
      </c>
    </row>
    <row r="147" spans="1:17" ht="47.25" hidden="1">
      <c r="A147" s="419" t="s">
        <v>39</v>
      </c>
      <c r="B147" s="416"/>
      <c r="C147" s="417">
        <v>950</v>
      </c>
      <c r="D147" s="418">
        <v>4</v>
      </c>
      <c r="E147" s="418">
        <v>9</v>
      </c>
      <c r="F147" s="413" t="s">
        <v>427</v>
      </c>
      <c r="G147" s="414" t="s">
        <v>429</v>
      </c>
      <c r="H147" s="440">
        <f aca="true" t="shared" si="8" ref="H147:I149">H148</f>
        <v>931.6</v>
      </c>
      <c r="I147" s="440">
        <f t="shared" si="8"/>
        <v>968.8</v>
      </c>
      <c r="J147" s="196"/>
      <c r="K147" s="202">
        <f t="shared" si="7"/>
        <v>737.2</v>
      </c>
      <c r="L147" s="202">
        <f t="shared" si="7"/>
        <v>768.8</v>
      </c>
      <c r="N147" s="211">
        <f t="shared" si="3"/>
        <v>194.39999999999998</v>
      </c>
      <c r="O147" s="211">
        <f t="shared" si="3"/>
        <v>200</v>
      </c>
      <c r="P147" s="211">
        <f t="shared" si="4"/>
        <v>126.37004883342375</v>
      </c>
      <c r="Q147" s="211">
        <f t="shared" si="4"/>
        <v>126.01456815816859</v>
      </c>
    </row>
    <row r="148" spans="1:17" ht="43.5" customHeight="1" hidden="1">
      <c r="A148" s="416" t="s">
        <v>40</v>
      </c>
      <c r="B148" s="416"/>
      <c r="C148" s="417">
        <v>950</v>
      </c>
      <c r="D148" s="418">
        <v>4</v>
      </c>
      <c r="E148" s="418">
        <v>9</v>
      </c>
      <c r="F148" s="413">
        <v>8900500000</v>
      </c>
      <c r="G148" s="414" t="s">
        <v>429</v>
      </c>
      <c r="H148" s="440">
        <f>H149+H151+H153</f>
        <v>931.6</v>
      </c>
      <c r="I148" s="440">
        <f>I149+I151+I153</f>
        <v>968.8</v>
      </c>
      <c r="J148" s="202"/>
      <c r="K148" s="202">
        <f t="shared" si="7"/>
        <v>737.2</v>
      </c>
      <c r="L148" s="202">
        <f t="shared" si="7"/>
        <v>768.8</v>
      </c>
      <c r="N148" s="211">
        <f t="shared" si="3"/>
        <v>194.39999999999998</v>
      </c>
      <c r="O148" s="211">
        <f t="shared" si="3"/>
        <v>200</v>
      </c>
      <c r="P148" s="211">
        <f t="shared" si="4"/>
        <v>126.37004883342375</v>
      </c>
      <c r="Q148" s="211">
        <f t="shared" si="4"/>
        <v>126.01456815816859</v>
      </c>
    </row>
    <row r="149" spans="1:17" ht="47.25" hidden="1">
      <c r="A149" s="416" t="s">
        <v>81</v>
      </c>
      <c r="B149" s="416"/>
      <c r="C149" s="417">
        <v>950</v>
      </c>
      <c r="D149" s="418">
        <v>4</v>
      </c>
      <c r="E149" s="418">
        <v>9</v>
      </c>
      <c r="F149" s="413" t="s">
        <v>41</v>
      </c>
      <c r="G149" s="414" t="s">
        <v>429</v>
      </c>
      <c r="H149" s="440">
        <f t="shared" si="8"/>
        <v>931.6</v>
      </c>
      <c r="I149" s="440">
        <f t="shared" si="8"/>
        <v>968.8</v>
      </c>
      <c r="J149" s="196"/>
      <c r="K149" s="202">
        <f t="shared" si="7"/>
        <v>737.2</v>
      </c>
      <c r="L149" s="202">
        <f t="shared" si="7"/>
        <v>768.8</v>
      </c>
      <c r="N149" s="211">
        <f t="shared" si="3"/>
        <v>194.39999999999998</v>
      </c>
      <c r="O149" s="211">
        <f t="shared" si="3"/>
        <v>200</v>
      </c>
      <c r="P149" s="211">
        <f t="shared" si="4"/>
        <v>126.37004883342375</v>
      </c>
      <c r="Q149" s="211">
        <f t="shared" si="4"/>
        <v>126.01456815816859</v>
      </c>
    </row>
    <row r="150" spans="1:17" ht="31.5" hidden="1">
      <c r="A150" s="416" t="s">
        <v>319</v>
      </c>
      <c r="B150" s="416"/>
      <c r="C150" s="417">
        <v>950</v>
      </c>
      <c r="D150" s="418">
        <v>4</v>
      </c>
      <c r="E150" s="418">
        <v>9</v>
      </c>
      <c r="F150" s="413" t="s">
        <v>41</v>
      </c>
      <c r="G150" s="414" t="s">
        <v>215</v>
      </c>
      <c r="H150" s="438">
        <v>931.6</v>
      </c>
      <c r="I150" s="438">
        <v>968.8</v>
      </c>
      <c r="J150" s="196"/>
      <c r="K150" s="200">
        <v>737.2</v>
      </c>
      <c r="L150" s="200">
        <v>768.8</v>
      </c>
      <c r="N150" s="211">
        <f t="shared" si="3"/>
        <v>194.39999999999998</v>
      </c>
      <c r="O150" s="211">
        <f t="shared" si="3"/>
        <v>200</v>
      </c>
      <c r="P150" s="211">
        <f t="shared" si="4"/>
        <v>126.37004883342375</v>
      </c>
      <c r="Q150" s="211">
        <f t="shared" si="4"/>
        <v>126.01456815816859</v>
      </c>
    </row>
    <row r="151" spans="1:17" ht="15.75" hidden="1">
      <c r="A151" s="416" t="s">
        <v>252</v>
      </c>
      <c r="B151" s="416"/>
      <c r="C151" s="417">
        <v>950</v>
      </c>
      <c r="D151" s="418">
        <v>4</v>
      </c>
      <c r="E151" s="418">
        <v>9</v>
      </c>
      <c r="F151" s="413" t="s">
        <v>436</v>
      </c>
      <c r="G151" s="414" t="s">
        <v>429</v>
      </c>
      <c r="H151" s="437">
        <f>H152</f>
        <v>0</v>
      </c>
      <c r="I151" s="437">
        <f>I152</f>
        <v>0</v>
      </c>
      <c r="J151" s="196"/>
      <c r="K151" s="198">
        <f>K152</f>
        <v>0</v>
      </c>
      <c r="L151" s="198">
        <f>L152</f>
        <v>0</v>
      </c>
      <c r="N151" s="211">
        <f t="shared" si="3"/>
        <v>0</v>
      </c>
      <c r="O151" s="211">
        <f t="shared" si="3"/>
        <v>0</v>
      </c>
      <c r="P151" s="211" t="e">
        <f t="shared" si="4"/>
        <v>#DIV/0!</v>
      </c>
      <c r="Q151" s="211" t="e">
        <f t="shared" si="4"/>
        <v>#DIV/0!</v>
      </c>
    </row>
    <row r="152" spans="1:17" ht="31.5" hidden="1">
      <c r="A152" s="416" t="s">
        <v>319</v>
      </c>
      <c r="B152" s="416"/>
      <c r="C152" s="417">
        <v>950</v>
      </c>
      <c r="D152" s="418">
        <v>4</v>
      </c>
      <c r="E152" s="418">
        <v>9</v>
      </c>
      <c r="F152" s="413" t="s">
        <v>436</v>
      </c>
      <c r="G152" s="414" t="s">
        <v>215</v>
      </c>
      <c r="H152" s="438">
        <v>0</v>
      </c>
      <c r="I152" s="438">
        <v>0</v>
      </c>
      <c r="J152" s="196"/>
      <c r="K152" s="200"/>
      <c r="L152" s="200"/>
      <c r="N152" s="211">
        <f t="shared" si="3"/>
        <v>0</v>
      </c>
      <c r="O152" s="211">
        <f t="shared" si="3"/>
        <v>0</v>
      </c>
      <c r="P152" s="211" t="e">
        <f t="shared" si="4"/>
        <v>#DIV/0!</v>
      </c>
      <c r="Q152" s="211" t="e">
        <f t="shared" si="4"/>
        <v>#DIV/0!</v>
      </c>
    </row>
    <row r="153" spans="1:17" ht="94.5" hidden="1">
      <c r="A153" s="117" t="s">
        <v>323</v>
      </c>
      <c r="B153" s="117"/>
      <c r="C153" s="417">
        <v>950</v>
      </c>
      <c r="D153" s="418">
        <v>4</v>
      </c>
      <c r="E153" s="418">
        <v>9</v>
      </c>
      <c r="F153" s="413" t="s">
        <v>324</v>
      </c>
      <c r="G153" s="414"/>
      <c r="H153" s="438">
        <f>H154</f>
        <v>0</v>
      </c>
      <c r="I153" s="438">
        <f>I154</f>
        <v>0</v>
      </c>
      <c r="J153" s="196"/>
      <c r="K153" s="200"/>
      <c r="L153" s="200"/>
      <c r="N153" s="211"/>
      <c r="O153" s="211"/>
      <c r="P153" s="211"/>
      <c r="Q153" s="211"/>
    </row>
    <row r="154" spans="1:17" ht="31.5" hidden="1">
      <c r="A154" s="416" t="s">
        <v>319</v>
      </c>
      <c r="B154" s="416"/>
      <c r="C154" s="417">
        <v>950</v>
      </c>
      <c r="D154" s="418">
        <v>4</v>
      </c>
      <c r="E154" s="418">
        <v>9</v>
      </c>
      <c r="F154" s="413" t="s">
        <v>324</v>
      </c>
      <c r="G154" s="414">
        <v>200</v>
      </c>
      <c r="H154" s="438">
        <v>0</v>
      </c>
      <c r="I154" s="438">
        <v>0</v>
      </c>
      <c r="J154" s="196"/>
      <c r="K154" s="200"/>
      <c r="L154" s="200"/>
      <c r="N154" s="211"/>
      <c r="O154" s="211"/>
      <c r="P154" s="211"/>
      <c r="Q154" s="211"/>
    </row>
    <row r="155" spans="1:17" s="9" customFormat="1" ht="19.5" customHeight="1">
      <c r="A155" s="403" t="s">
        <v>70</v>
      </c>
      <c r="B155" s="403"/>
      <c r="C155" s="401" t="s">
        <v>245</v>
      </c>
      <c r="D155" s="401" t="s">
        <v>223</v>
      </c>
      <c r="E155" s="401" t="s">
        <v>241</v>
      </c>
      <c r="F155" s="401"/>
      <c r="G155" s="401"/>
      <c r="H155" s="441">
        <f>7!H152</f>
        <v>110</v>
      </c>
      <c r="I155" s="441">
        <f>7!I152</f>
        <v>90</v>
      </c>
      <c r="J155" s="204"/>
      <c r="K155" s="203">
        <f>K156</f>
        <v>10</v>
      </c>
      <c r="L155" s="203">
        <f>L156</f>
        <v>10</v>
      </c>
      <c r="N155" s="211">
        <f t="shared" si="3"/>
        <v>100</v>
      </c>
      <c r="O155" s="211">
        <f t="shared" si="3"/>
        <v>80</v>
      </c>
      <c r="P155" s="211">
        <f t="shared" si="4"/>
        <v>1100</v>
      </c>
      <c r="Q155" s="211">
        <f t="shared" si="4"/>
        <v>900</v>
      </c>
    </row>
    <row r="156" spans="1:17" ht="31.5" hidden="1">
      <c r="A156" s="403" t="s">
        <v>138</v>
      </c>
      <c r="B156" s="403"/>
      <c r="C156" s="401" t="s">
        <v>245</v>
      </c>
      <c r="D156" s="401" t="s">
        <v>223</v>
      </c>
      <c r="E156" s="401" t="s">
        <v>241</v>
      </c>
      <c r="F156" s="401" t="s">
        <v>402</v>
      </c>
      <c r="G156" s="401"/>
      <c r="H156" s="441">
        <f>H157+H160</f>
        <v>9</v>
      </c>
      <c r="I156" s="441">
        <f>I157+I160</f>
        <v>13</v>
      </c>
      <c r="J156" s="196"/>
      <c r="K156" s="203">
        <f>K157+K160</f>
        <v>10</v>
      </c>
      <c r="L156" s="203">
        <f>L157+L160</f>
        <v>10</v>
      </c>
      <c r="N156" s="211">
        <f t="shared" si="3"/>
        <v>-1</v>
      </c>
      <c r="O156" s="211">
        <f t="shared" si="3"/>
        <v>3</v>
      </c>
      <c r="P156" s="211">
        <f t="shared" si="4"/>
        <v>90</v>
      </c>
      <c r="Q156" s="211">
        <f t="shared" si="4"/>
        <v>130</v>
      </c>
    </row>
    <row r="157" spans="1:17" ht="31.5" hidden="1">
      <c r="A157" s="405" t="s">
        <v>143</v>
      </c>
      <c r="B157" s="405"/>
      <c r="C157" s="402" t="s">
        <v>245</v>
      </c>
      <c r="D157" s="402" t="s">
        <v>223</v>
      </c>
      <c r="E157" s="402" t="s">
        <v>241</v>
      </c>
      <c r="F157" s="402" t="s">
        <v>403</v>
      </c>
      <c r="G157" s="402"/>
      <c r="H157" s="440">
        <f>H158</f>
        <v>9</v>
      </c>
      <c r="I157" s="440">
        <f>I158</f>
        <v>13</v>
      </c>
      <c r="J157" s="196"/>
      <c r="K157" s="202">
        <f>K158</f>
        <v>10</v>
      </c>
      <c r="L157" s="202">
        <f>L158</f>
        <v>10</v>
      </c>
      <c r="N157" s="211">
        <f t="shared" si="3"/>
        <v>-1</v>
      </c>
      <c r="O157" s="211">
        <f t="shared" si="3"/>
        <v>3</v>
      </c>
      <c r="P157" s="211">
        <f t="shared" si="4"/>
        <v>90</v>
      </c>
      <c r="Q157" s="211">
        <f t="shared" si="4"/>
        <v>130</v>
      </c>
    </row>
    <row r="158" spans="1:17" ht="31.5" hidden="1">
      <c r="A158" s="405" t="s">
        <v>319</v>
      </c>
      <c r="B158" s="405"/>
      <c r="C158" s="402" t="s">
        <v>245</v>
      </c>
      <c r="D158" s="402" t="s">
        <v>223</v>
      </c>
      <c r="E158" s="402" t="s">
        <v>241</v>
      </c>
      <c r="F158" s="402" t="s">
        <v>403</v>
      </c>
      <c r="G158" s="402" t="s">
        <v>215</v>
      </c>
      <c r="H158" s="440">
        <v>9</v>
      </c>
      <c r="I158" s="440">
        <v>13</v>
      </c>
      <c r="J158" s="196"/>
      <c r="K158" s="202">
        <v>10</v>
      </c>
      <c r="L158" s="202">
        <v>10</v>
      </c>
      <c r="N158" s="211">
        <f t="shared" si="3"/>
        <v>-1</v>
      </c>
      <c r="O158" s="211">
        <f t="shared" si="3"/>
        <v>3</v>
      </c>
      <c r="P158" s="211">
        <f t="shared" si="4"/>
        <v>90</v>
      </c>
      <c r="Q158" s="211">
        <f t="shared" si="4"/>
        <v>130</v>
      </c>
    </row>
    <row r="159" spans="1:17" ht="19.5" customHeight="1" hidden="1">
      <c r="A159" s="405" t="s">
        <v>297</v>
      </c>
      <c r="B159" s="405"/>
      <c r="C159" s="402" t="s">
        <v>245</v>
      </c>
      <c r="D159" s="402" t="s">
        <v>223</v>
      </c>
      <c r="E159" s="402" t="s">
        <v>241</v>
      </c>
      <c r="F159" s="402" t="s">
        <v>404</v>
      </c>
      <c r="G159" s="402"/>
      <c r="H159" s="440">
        <f>H160</f>
        <v>0</v>
      </c>
      <c r="I159" s="440">
        <f>I160</f>
        <v>0</v>
      </c>
      <c r="J159" s="196"/>
      <c r="K159" s="202">
        <f>K160</f>
        <v>0</v>
      </c>
      <c r="L159" s="202">
        <f>L160</f>
        <v>0</v>
      </c>
      <c r="N159" s="211">
        <f t="shared" si="3"/>
        <v>0</v>
      </c>
      <c r="O159" s="211">
        <f t="shared" si="3"/>
        <v>0</v>
      </c>
      <c r="P159" s="211" t="e">
        <f t="shared" si="4"/>
        <v>#DIV/0!</v>
      </c>
      <c r="Q159" s="211" t="e">
        <f t="shared" si="4"/>
        <v>#DIV/0!</v>
      </c>
    </row>
    <row r="160" spans="1:17" ht="31.5" hidden="1">
      <c r="A160" s="405" t="s">
        <v>200</v>
      </c>
      <c r="B160" s="405"/>
      <c r="C160" s="402" t="s">
        <v>245</v>
      </c>
      <c r="D160" s="402" t="s">
        <v>223</v>
      </c>
      <c r="E160" s="402" t="s">
        <v>241</v>
      </c>
      <c r="F160" s="402" t="s">
        <v>404</v>
      </c>
      <c r="G160" s="402" t="s">
        <v>215</v>
      </c>
      <c r="H160" s="439"/>
      <c r="I160" s="439"/>
      <c r="J160" s="196"/>
      <c r="K160" s="201"/>
      <c r="L160" s="201"/>
      <c r="N160" s="211">
        <f t="shared" si="3"/>
        <v>0</v>
      </c>
      <c r="O160" s="211">
        <f t="shared" si="3"/>
        <v>0</v>
      </c>
      <c r="P160" s="211" t="e">
        <f t="shared" si="4"/>
        <v>#DIV/0!</v>
      </c>
      <c r="Q160" s="211" t="e">
        <f t="shared" si="4"/>
        <v>#DIV/0!</v>
      </c>
    </row>
    <row r="161" spans="1:17" s="9" customFormat="1" ht="15" customHeight="1">
      <c r="A161" s="400" t="s">
        <v>12</v>
      </c>
      <c r="B161" s="400"/>
      <c r="C161" s="401" t="s">
        <v>245</v>
      </c>
      <c r="D161" s="401" t="s">
        <v>248</v>
      </c>
      <c r="E161" s="401"/>
      <c r="F161" s="401"/>
      <c r="G161" s="401"/>
      <c r="H161" s="441">
        <f>H162+H171+H181</f>
        <v>1081.44</v>
      </c>
      <c r="I161" s="441">
        <f>I162+I171+I181</f>
        <v>629.78</v>
      </c>
      <c r="J161" s="204"/>
      <c r="K161" s="203">
        <f>K162+K171+K181</f>
        <v>100</v>
      </c>
      <c r="L161" s="203">
        <f>L162+L171+L181</f>
        <v>100</v>
      </c>
      <c r="N161" s="211">
        <f t="shared" si="3"/>
        <v>981.44</v>
      </c>
      <c r="O161" s="211">
        <f t="shared" si="3"/>
        <v>529.78</v>
      </c>
      <c r="P161" s="211">
        <f t="shared" si="4"/>
        <v>1081.44</v>
      </c>
      <c r="Q161" s="211">
        <f t="shared" si="4"/>
        <v>629.78</v>
      </c>
    </row>
    <row r="162" spans="1:17" ht="15.75" hidden="1">
      <c r="A162" s="403" t="s">
        <v>249</v>
      </c>
      <c r="B162" s="403"/>
      <c r="C162" s="401" t="s">
        <v>245</v>
      </c>
      <c r="D162" s="401" t="s">
        <v>248</v>
      </c>
      <c r="E162" s="401" t="s">
        <v>211</v>
      </c>
      <c r="F162" s="401"/>
      <c r="G162" s="401"/>
      <c r="H162" s="441">
        <f>H163+H168</f>
        <v>0</v>
      </c>
      <c r="I162" s="441">
        <f>I163+I168</f>
        <v>0</v>
      </c>
      <c r="J162" s="196"/>
      <c r="K162" s="203">
        <f>K163+K168</f>
        <v>0</v>
      </c>
      <c r="L162" s="203">
        <f>L163+L168</f>
        <v>0</v>
      </c>
      <c r="N162" s="211">
        <f t="shared" si="3"/>
        <v>0</v>
      </c>
      <c r="O162" s="211">
        <f t="shared" si="3"/>
        <v>0</v>
      </c>
      <c r="P162" s="211" t="e">
        <f t="shared" si="4"/>
        <v>#DIV/0!</v>
      </c>
      <c r="Q162" s="211" t="e">
        <f t="shared" si="4"/>
        <v>#DIV/0!</v>
      </c>
    </row>
    <row r="163" spans="1:17" ht="15.75" hidden="1">
      <c r="A163" s="400" t="s">
        <v>12</v>
      </c>
      <c r="B163" s="400"/>
      <c r="C163" s="401" t="s">
        <v>245</v>
      </c>
      <c r="D163" s="401" t="s">
        <v>248</v>
      </c>
      <c r="E163" s="401" t="s">
        <v>211</v>
      </c>
      <c r="F163" s="402" t="s">
        <v>405</v>
      </c>
      <c r="G163" s="401"/>
      <c r="H163" s="441">
        <f>H164+H166</f>
        <v>0</v>
      </c>
      <c r="I163" s="441">
        <f>I164+I166</f>
        <v>0</v>
      </c>
      <c r="J163" s="196"/>
      <c r="K163" s="203">
        <f>K164+K166</f>
        <v>0</v>
      </c>
      <c r="L163" s="203">
        <f>L164+L166</f>
        <v>0</v>
      </c>
      <c r="N163" s="211">
        <f t="shared" si="3"/>
        <v>0</v>
      </c>
      <c r="O163" s="211">
        <f t="shared" si="3"/>
        <v>0</v>
      </c>
      <c r="P163" s="211" t="e">
        <f t="shared" si="4"/>
        <v>#DIV/0!</v>
      </c>
      <c r="Q163" s="211" t="e">
        <f t="shared" si="4"/>
        <v>#DIV/0!</v>
      </c>
    </row>
    <row r="164" spans="1:17" ht="47.25" hidden="1">
      <c r="A164" s="405" t="s">
        <v>406</v>
      </c>
      <c r="B164" s="405"/>
      <c r="C164" s="402" t="s">
        <v>245</v>
      </c>
      <c r="D164" s="402" t="s">
        <v>248</v>
      </c>
      <c r="E164" s="402" t="s">
        <v>211</v>
      </c>
      <c r="F164" s="402" t="s">
        <v>407</v>
      </c>
      <c r="G164" s="401"/>
      <c r="H164" s="440">
        <f>H165</f>
        <v>0</v>
      </c>
      <c r="I164" s="440">
        <f>I165</f>
        <v>0</v>
      </c>
      <c r="J164" s="196"/>
      <c r="K164" s="202">
        <f>K165</f>
        <v>0</v>
      </c>
      <c r="L164" s="202">
        <f>L165</f>
        <v>0</v>
      </c>
      <c r="N164" s="211">
        <f t="shared" si="3"/>
        <v>0</v>
      </c>
      <c r="O164" s="211">
        <f t="shared" si="3"/>
        <v>0</v>
      </c>
      <c r="P164" s="211" t="e">
        <f t="shared" si="4"/>
        <v>#DIV/0!</v>
      </c>
      <c r="Q164" s="211" t="e">
        <f t="shared" si="4"/>
        <v>#DIV/0!</v>
      </c>
    </row>
    <row r="165" spans="1:17" ht="39.75" customHeight="1" hidden="1">
      <c r="A165" s="407" t="s">
        <v>96</v>
      </c>
      <c r="B165" s="407"/>
      <c r="C165" s="402" t="s">
        <v>245</v>
      </c>
      <c r="D165" s="402" t="s">
        <v>248</v>
      </c>
      <c r="E165" s="402" t="s">
        <v>211</v>
      </c>
      <c r="F165" s="402" t="s">
        <v>407</v>
      </c>
      <c r="G165" s="402" t="s">
        <v>288</v>
      </c>
      <c r="H165" s="446"/>
      <c r="I165" s="446"/>
      <c r="J165" s="196"/>
      <c r="K165" s="214"/>
      <c r="L165" s="214"/>
      <c r="N165" s="211">
        <f t="shared" si="3"/>
        <v>0</v>
      </c>
      <c r="O165" s="211">
        <f t="shared" si="3"/>
        <v>0</v>
      </c>
      <c r="P165" s="211" t="e">
        <f t="shared" si="4"/>
        <v>#DIV/0!</v>
      </c>
      <c r="Q165" s="211" t="e">
        <f t="shared" si="4"/>
        <v>#DIV/0!</v>
      </c>
    </row>
    <row r="166" spans="1:17" ht="20.25" customHeight="1" hidden="1">
      <c r="A166" s="405" t="s">
        <v>326</v>
      </c>
      <c r="B166" s="405"/>
      <c r="C166" s="402" t="s">
        <v>245</v>
      </c>
      <c r="D166" s="402" t="s">
        <v>248</v>
      </c>
      <c r="E166" s="402" t="s">
        <v>211</v>
      </c>
      <c r="F166" s="402" t="s">
        <v>327</v>
      </c>
      <c r="G166" s="402"/>
      <c r="H166" s="446">
        <f>H167</f>
        <v>0</v>
      </c>
      <c r="I166" s="446">
        <f>I167</f>
        <v>0</v>
      </c>
      <c r="J166" s="196"/>
      <c r="K166" s="214">
        <f>K167</f>
        <v>0</v>
      </c>
      <c r="L166" s="214">
        <f>L167</f>
        <v>0</v>
      </c>
      <c r="N166" s="211">
        <f t="shared" si="3"/>
        <v>0</v>
      </c>
      <c r="O166" s="211">
        <f t="shared" si="3"/>
        <v>0</v>
      </c>
      <c r="P166" s="211" t="e">
        <f t="shared" si="4"/>
        <v>#DIV/0!</v>
      </c>
      <c r="Q166" s="211" t="e">
        <f t="shared" si="4"/>
        <v>#DIV/0!</v>
      </c>
    </row>
    <row r="167" spans="1:17" ht="39.75" customHeight="1" hidden="1">
      <c r="A167" s="405" t="s">
        <v>319</v>
      </c>
      <c r="B167" s="405"/>
      <c r="C167" s="402" t="s">
        <v>245</v>
      </c>
      <c r="D167" s="402" t="s">
        <v>248</v>
      </c>
      <c r="E167" s="402" t="s">
        <v>211</v>
      </c>
      <c r="F167" s="402" t="s">
        <v>327</v>
      </c>
      <c r="G167" s="402" t="s">
        <v>215</v>
      </c>
      <c r="H167" s="446"/>
      <c r="I167" s="446"/>
      <c r="J167" s="196"/>
      <c r="K167" s="214"/>
      <c r="L167" s="214"/>
      <c r="N167" s="211">
        <f t="shared" si="3"/>
        <v>0</v>
      </c>
      <c r="O167" s="211">
        <f t="shared" si="3"/>
        <v>0</v>
      </c>
      <c r="P167" s="211" t="e">
        <f t="shared" si="4"/>
        <v>#DIV/0!</v>
      </c>
      <c r="Q167" s="211" t="e">
        <f t="shared" si="4"/>
        <v>#DIV/0!</v>
      </c>
    </row>
    <row r="168" spans="1:17" ht="43.5" customHeight="1" hidden="1">
      <c r="A168" s="81" t="s">
        <v>345</v>
      </c>
      <c r="B168" s="420"/>
      <c r="C168" s="421" t="s">
        <v>245</v>
      </c>
      <c r="D168" s="421" t="s">
        <v>248</v>
      </c>
      <c r="E168" s="421" t="s">
        <v>211</v>
      </c>
      <c r="F168" s="422" t="s">
        <v>456</v>
      </c>
      <c r="G168" s="421"/>
      <c r="H168" s="447">
        <f>H170</f>
        <v>0</v>
      </c>
      <c r="I168" s="447">
        <f>I170</f>
        <v>0</v>
      </c>
      <c r="J168" s="196"/>
      <c r="K168" s="215">
        <f>K170</f>
        <v>0</v>
      </c>
      <c r="L168" s="215">
        <f>L170</f>
        <v>0</v>
      </c>
      <c r="N168" s="211">
        <f t="shared" si="3"/>
        <v>0</v>
      </c>
      <c r="O168" s="211">
        <f t="shared" si="3"/>
        <v>0</v>
      </c>
      <c r="P168" s="211" t="e">
        <f t="shared" si="4"/>
        <v>#DIV/0!</v>
      </c>
      <c r="Q168" s="211" t="e">
        <f t="shared" si="4"/>
        <v>#DIV/0!</v>
      </c>
    </row>
    <row r="169" spans="1:17" ht="47.25" hidden="1">
      <c r="A169" s="81" t="s">
        <v>345</v>
      </c>
      <c r="B169" s="81"/>
      <c r="C169" s="402" t="s">
        <v>245</v>
      </c>
      <c r="D169" s="402" t="s">
        <v>248</v>
      </c>
      <c r="E169" s="402" t="s">
        <v>211</v>
      </c>
      <c r="F169" s="423" t="s">
        <v>51</v>
      </c>
      <c r="G169" s="402"/>
      <c r="H169" s="440">
        <f>H170</f>
        <v>0</v>
      </c>
      <c r="I169" s="440">
        <f>I170</f>
        <v>0</v>
      </c>
      <c r="J169" s="196"/>
      <c r="K169" s="202">
        <f>K170</f>
        <v>0</v>
      </c>
      <c r="L169" s="202">
        <f>L170</f>
        <v>0</v>
      </c>
      <c r="N169" s="211">
        <f t="shared" si="3"/>
        <v>0</v>
      </c>
      <c r="O169" s="211">
        <f t="shared" si="3"/>
        <v>0</v>
      </c>
      <c r="P169" s="211" t="e">
        <f t="shared" si="4"/>
        <v>#DIV/0!</v>
      </c>
      <c r="Q169" s="211" t="e">
        <f t="shared" si="4"/>
        <v>#DIV/0!</v>
      </c>
    </row>
    <row r="170" spans="1:17" ht="47.25" hidden="1">
      <c r="A170" s="424" t="s">
        <v>289</v>
      </c>
      <c r="B170" s="424"/>
      <c r="C170" s="402" t="s">
        <v>245</v>
      </c>
      <c r="D170" s="402" t="s">
        <v>248</v>
      </c>
      <c r="E170" s="402" t="s">
        <v>211</v>
      </c>
      <c r="F170" s="423" t="s">
        <v>51</v>
      </c>
      <c r="G170" s="402" t="s">
        <v>288</v>
      </c>
      <c r="H170" s="440"/>
      <c r="I170" s="440"/>
      <c r="J170" s="216"/>
      <c r="K170" s="202"/>
      <c r="L170" s="202"/>
      <c r="N170" s="211">
        <f t="shared" si="3"/>
        <v>0</v>
      </c>
      <c r="O170" s="211">
        <f t="shared" si="3"/>
        <v>0</v>
      </c>
      <c r="P170" s="211" t="e">
        <f t="shared" si="4"/>
        <v>#DIV/0!</v>
      </c>
      <c r="Q170" s="211" t="e">
        <f t="shared" si="4"/>
        <v>#DIV/0!</v>
      </c>
    </row>
    <row r="171" spans="1:17" s="9" customFormat="1" ht="15.75">
      <c r="A171" s="403" t="s">
        <v>250</v>
      </c>
      <c r="B171" s="403"/>
      <c r="C171" s="401" t="s">
        <v>245</v>
      </c>
      <c r="D171" s="401" t="s">
        <v>248</v>
      </c>
      <c r="E171" s="401" t="s">
        <v>212</v>
      </c>
      <c r="F171" s="401"/>
      <c r="G171" s="401"/>
      <c r="H171" s="441">
        <f>7!H168</f>
        <v>446.66</v>
      </c>
      <c r="I171" s="441">
        <f>7!I168</f>
        <v>305</v>
      </c>
      <c r="J171" s="217"/>
      <c r="K171" s="203">
        <f aca="true" t="shared" si="9" ref="K171:L179">K172</f>
        <v>100</v>
      </c>
      <c r="L171" s="203">
        <f t="shared" si="9"/>
        <v>100</v>
      </c>
      <c r="N171" s="211">
        <f t="shared" si="3"/>
        <v>346.66</v>
      </c>
      <c r="O171" s="211">
        <f t="shared" si="3"/>
        <v>205</v>
      </c>
      <c r="P171" s="211">
        <f t="shared" si="4"/>
        <v>446.6600000000001</v>
      </c>
      <c r="Q171" s="211">
        <f t="shared" si="4"/>
        <v>305</v>
      </c>
    </row>
    <row r="172" spans="1:17" ht="16.5" customHeight="1" hidden="1">
      <c r="A172" s="400" t="s">
        <v>12</v>
      </c>
      <c r="B172" s="400"/>
      <c r="C172" s="401" t="s">
        <v>245</v>
      </c>
      <c r="D172" s="401" t="s">
        <v>248</v>
      </c>
      <c r="E172" s="401" t="s">
        <v>212</v>
      </c>
      <c r="F172" s="402" t="s">
        <v>405</v>
      </c>
      <c r="G172" s="402"/>
      <c r="H172" s="440">
        <f aca="true" t="shared" si="10" ref="H172:I179">H173</f>
        <v>0</v>
      </c>
      <c r="I172" s="440">
        <f t="shared" si="10"/>
        <v>0</v>
      </c>
      <c r="J172" s="216"/>
      <c r="K172" s="202">
        <f t="shared" si="9"/>
        <v>100</v>
      </c>
      <c r="L172" s="202">
        <f t="shared" si="9"/>
        <v>100</v>
      </c>
      <c r="N172" s="211">
        <f t="shared" si="3"/>
        <v>-100</v>
      </c>
      <c r="O172" s="211">
        <f t="shared" si="3"/>
        <v>-100</v>
      </c>
      <c r="P172" s="211">
        <f t="shared" si="4"/>
        <v>0</v>
      </c>
      <c r="Q172" s="211">
        <f t="shared" si="4"/>
        <v>0</v>
      </c>
    </row>
    <row r="173" spans="1:17" ht="15.75" hidden="1">
      <c r="A173" s="403" t="s">
        <v>250</v>
      </c>
      <c r="B173" s="403"/>
      <c r="C173" s="401" t="s">
        <v>245</v>
      </c>
      <c r="D173" s="401" t="s">
        <v>248</v>
      </c>
      <c r="E173" s="401" t="s">
        <v>212</v>
      </c>
      <c r="F173" s="401"/>
      <c r="G173" s="401"/>
      <c r="H173" s="441">
        <f>H177</f>
        <v>0</v>
      </c>
      <c r="I173" s="441">
        <f>I177</f>
        <v>0</v>
      </c>
      <c r="J173" s="216"/>
      <c r="K173" s="203">
        <f>K177</f>
        <v>100</v>
      </c>
      <c r="L173" s="203">
        <f>L177</f>
        <v>100</v>
      </c>
      <c r="N173" s="211">
        <f t="shared" si="3"/>
        <v>-100</v>
      </c>
      <c r="O173" s="211">
        <f t="shared" si="3"/>
        <v>-100</v>
      </c>
      <c r="P173" s="211">
        <f t="shared" si="4"/>
        <v>0</v>
      </c>
      <c r="Q173" s="211">
        <f t="shared" si="4"/>
        <v>0</v>
      </c>
    </row>
    <row r="174" spans="1:17" ht="15.75" hidden="1">
      <c r="A174" s="405" t="s">
        <v>196</v>
      </c>
      <c r="B174" s="403"/>
      <c r="C174" s="401"/>
      <c r="D174" s="418">
        <v>5</v>
      </c>
      <c r="E174" s="418">
        <v>2</v>
      </c>
      <c r="F174" s="425">
        <v>3500000000</v>
      </c>
      <c r="G174" s="426"/>
      <c r="H174" s="441">
        <f>H175</f>
        <v>344</v>
      </c>
      <c r="I174" s="441">
        <f>I175</f>
        <v>114</v>
      </c>
      <c r="J174" s="216"/>
      <c r="K174" s="203"/>
      <c r="L174" s="203"/>
      <c r="N174" s="211"/>
      <c r="O174" s="211"/>
      <c r="P174" s="211"/>
      <c r="Q174" s="211"/>
    </row>
    <row r="175" spans="1:17" ht="15.75" hidden="1">
      <c r="A175" s="405" t="s">
        <v>197</v>
      </c>
      <c r="B175" s="403"/>
      <c r="C175" s="401"/>
      <c r="D175" s="418">
        <v>5</v>
      </c>
      <c r="E175" s="418">
        <v>2</v>
      </c>
      <c r="F175" s="425">
        <v>3504900000</v>
      </c>
      <c r="G175" s="426"/>
      <c r="H175" s="441">
        <f>H176</f>
        <v>344</v>
      </c>
      <c r="I175" s="441">
        <f>I176</f>
        <v>114</v>
      </c>
      <c r="J175" s="216"/>
      <c r="K175" s="203"/>
      <c r="L175" s="203"/>
      <c r="N175" s="211"/>
      <c r="O175" s="211"/>
      <c r="P175" s="211"/>
      <c r="Q175" s="211"/>
    </row>
    <row r="176" spans="1:17" ht="31.5" hidden="1">
      <c r="A176" s="405" t="s">
        <v>319</v>
      </c>
      <c r="B176" s="403"/>
      <c r="C176" s="401"/>
      <c r="D176" s="418">
        <v>5</v>
      </c>
      <c r="E176" s="418">
        <v>2</v>
      </c>
      <c r="F176" s="425">
        <v>3504900000</v>
      </c>
      <c r="G176" s="426">
        <v>200</v>
      </c>
      <c r="H176" s="441">
        <v>344</v>
      </c>
      <c r="I176" s="441">
        <v>114</v>
      </c>
      <c r="J176" s="216"/>
      <c r="K176" s="203"/>
      <c r="L176" s="203"/>
      <c r="N176" s="211"/>
      <c r="O176" s="211"/>
      <c r="P176" s="211"/>
      <c r="Q176" s="211"/>
    </row>
    <row r="177" spans="1:17" ht="63" hidden="1">
      <c r="A177" s="416" t="s">
        <v>438</v>
      </c>
      <c r="B177" s="416"/>
      <c r="C177" s="417">
        <v>950</v>
      </c>
      <c r="D177" s="418">
        <v>5</v>
      </c>
      <c r="E177" s="418">
        <v>2</v>
      </c>
      <c r="F177" s="413" t="s">
        <v>426</v>
      </c>
      <c r="G177" s="414" t="s">
        <v>429</v>
      </c>
      <c r="H177" s="438">
        <f t="shared" si="10"/>
        <v>0</v>
      </c>
      <c r="I177" s="438">
        <f t="shared" si="10"/>
        <v>0</v>
      </c>
      <c r="J177" s="216"/>
      <c r="K177" s="200">
        <f t="shared" si="9"/>
        <v>100</v>
      </c>
      <c r="L177" s="200">
        <f t="shared" si="9"/>
        <v>100</v>
      </c>
      <c r="N177" s="211">
        <f aca="true" t="shared" si="11" ref="N177:O243">H177-K177</f>
        <v>-100</v>
      </c>
      <c r="O177" s="211">
        <f t="shared" si="11"/>
        <v>-100</v>
      </c>
      <c r="P177" s="211">
        <f aca="true" t="shared" si="12" ref="P177:Q243">H177/K177*100</f>
        <v>0</v>
      </c>
      <c r="Q177" s="211">
        <f t="shared" si="12"/>
        <v>0</v>
      </c>
    </row>
    <row r="178" spans="1:17" ht="78.75" hidden="1">
      <c r="A178" s="416" t="s">
        <v>336</v>
      </c>
      <c r="B178" s="416"/>
      <c r="C178" s="417">
        <v>950</v>
      </c>
      <c r="D178" s="418">
        <v>5</v>
      </c>
      <c r="E178" s="418">
        <v>2</v>
      </c>
      <c r="F178" s="413">
        <v>8801000000</v>
      </c>
      <c r="G178" s="414" t="s">
        <v>429</v>
      </c>
      <c r="H178" s="439">
        <f t="shared" si="10"/>
        <v>0</v>
      </c>
      <c r="I178" s="439">
        <f t="shared" si="10"/>
        <v>0</v>
      </c>
      <c r="J178" s="216"/>
      <c r="K178" s="201">
        <f t="shared" si="9"/>
        <v>100</v>
      </c>
      <c r="L178" s="201">
        <f t="shared" si="9"/>
        <v>100</v>
      </c>
      <c r="N178" s="211">
        <f t="shared" si="11"/>
        <v>-100</v>
      </c>
      <c r="O178" s="211">
        <f t="shared" si="11"/>
        <v>-100</v>
      </c>
      <c r="P178" s="211">
        <f t="shared" si="12"/>
        <v>0</v>
      </c>
      <c r="Q178" s="211">
        <f t="shared" si="12"/>
        <v>0</v>
      </c>
    </row>
    <row r="179" spans="1:17" ht="15.75" hidden="1">
      <c r="A179" s="416" t="s">
        <v>439</v>
      </c>
      <c r="B179" s="416"/>
      <c r="C179" s="417">
        <v>950</v>
      </c>
      <c r="D179" s="418">
        <v>5</v>
      </c>
      <c r="E179" s="418">
        <v>2</v>
      </c>
      <c r="F179" s="413">
        <v>8801000001</v>
      </c>
      <c r="G179" s="414" t="s">
        <v>429</v>
      </c>
      <c r="H179" s="438">
        <f t="shared" si="10"/>
        <v>0</v>
      </c>
      <c r="I179" s="438">
        <f t="shared" si="10"/>
        <v>0</v>
      </c>
      <c r="J179" s="216"/>
      <c r="K179" s="200">
        <f t="shared" si="9"/>
        <v>100</v>
      </c>
      <c r="L179" s="200">
        <f t="shared" si="9"/>
        <v>100</v>
      </c>
      <c r="N179" s="211">
        <f t="shared" si="11"/>
        <v>-100</v>
      </c>
      <c r="O179" s="211">
        <f t="shared" si="11"/>
        <v>-100</v>
      </c>
      <c r="P179" s="211">
        <f t="shared" si="12"/>
        <v>0</v>
      </c>
      <c r="Q179" s="211">
        <f t="shared" si="12"/>
        <v>0</v>
      </c>
    </row>
    <row r="180" spans="1:17" ht="31.5" hidden="1">
      <c r="A180" s="416" t="s">
        <v>319</v>
      </c>
      <c r="B180" s="416"/>
      <c r="C180" s="417">
        <v>950</v>
      </c>
      <c r="D180" s="418">
        <v>5</v>
      </c>
      <c r="E180" s="418">
        <v>2</v>
      </c>
      <c r="F180" s="413">
        <v>8801000001</v>
      </c>
      <c r="G180" s="414" t="s">
        <v>215</v>
      </c>
      <c r="H180" s="438">
        <v>0</v>
      </c>
      <c r="I180" s="448">
        <v>0</v>
      </c>
      <c r="J180" s="216"/>
      <c r="K180" s="200">
        <v>100</v>
      </c>
      <c r="L180" s="218">
        <v>100</v>
      </c>
      <c r="N180" s="211">
        <f t="shared" si="11"/>
        <v>-100</v>
      </c>
      <c r="O180" s="211">
        <f t="shared" si="11"/>
        <v>-100</v>
      </c>
      <c r="P180" s="211">
        <f t="shared" si="12"/>
        <v>0</v>
      </c>
      <c r="Q180" s="211">
        <f t="shared" si="12"/>
        <v>0</v>
      </c>
    </row>
    <row r="181" spans="1:17" s="9" customFormat="1" ht="15.75">
      <c r="A181" s="403" t="s">
        <v>251</v>
      </c>
      <c r="B181" s="403"/>
      <c r="C181" s="401" t="s">
        <v>245</v>
      </c>
      <c r="D181" s="401" t="s">
        <v>248</v>
      </c>
      <c r="E181" s="401" t="s">
        <v>222</v>
      </c>
      <c r="F181" s="401"/>
      <c r="G181" s="401"/>
      <c r="H181" s="441">
        <f>7!H178</f>
        <v>634.78</v>
      </c>
      <c r="I181" s="441">
        <f>7!I178</f>
        <v>324.78</v>
      </c>
      <c r="J181" s="204"/>
      <c r="K181" s="203">
        <f>K183</f>
        <v>0</v>
      </c>
      <c r="L181" s="203">
        <f>L183</f>
        <v>0</v>
      </c>
      <c r="N181" s="211">
        <f t="shared" si="11"/>
        <v>634.78</v>
      </c>
      <c r="O181" s="211">
        <f t="shared" si="11"/>
        <v>324.78</v>
      </c>
      <c r="P181" s="211" t="e">
        <f t="shared" si="12"/>
        <v>#DIV/0!</v>
      </c>
      <c r="Q181" s="211" t="e">
        <f t="shared" si="12"/>
        <v>#DIV/0!</v>
      </c>
    </row>
    <row r="182" spans="1:17" s="9" customFormat="1" ht="15.75" hidden="1">
      <c r="A182" s="400" t="s">
        <v>12</v>
      </c>
      <c r="B182" s="400"/>
      <c r="C182" s="401" t="s">
        <v>245</v>
      </c>
      <c r="D182" s="401" t="s">
        <v>248</v>
      </c>
      <c r="E182" s="401" t="s">
        <v>222</v>
      </c>
      <c r="F182" s="402" t="s">
        <v>405</v>
      </c>
      <c r="G182" s="401"/>
      <c r="H182" s="441">
        <f>H183+H191</f>
        <v>513.3</v>
      </c>
      <c r="I182" s="441">
        <f>I183+I191</f>
        <v>513.3</v>
      </c>
      <c r="J182" s="204"/>
      <c r="K182" s="203">
        <f>K183</f>
        <v>0</v>
      </c>
      <c r="L182" s="203">
        <f>L183</f>
        <v>0</v>
      </c>
      <c r="N182" s="211">
        <f t="shared" si="11"/>
        <v>513.3</v>
      </c>
      <c r="O182" s="211">
        <f t="shared" si="11"/>
        <v>513.3</v>
      </c>
      <c r="P182" s="211" t="e">
        <f t="shared" si="12"/>
        <v>#DIV/0!</v>
      </c>
      <c r="Q182" s="211" t="e">
        <f t="shared" si="12"/>
        <v>#DIV/0!</v>
      </c>
    </row>
    <row r="183" spans="1:17" ht="15.75" hidden="1">
      <c r="A183" s="406" t="s">
        <v>251</v>
      </c>
      <c r="B183" s="406"/>
      <c r="C183" s="402" t="s">
        <v>245</v>
      </c>
      <c r="D183" s="402" t="s">
        <v>248</v>
      </c>
      <c r="E183" s="402" t="s">
        <v>222</v>
      </c>
      <c r="F183" s="402" t="s">
        <v>408</v>
      </c>
      <c r="G183" s="402"/>
      <c r="H183" s="440">
        <f>H184</f>
        <v>150</v>
      </c>
      <c r="I183" s="440">
        <f>I184</f>
        <v>150</v>
      </c>
      <c r="J183" s="196"/>
      <c r="K183" s="202">
        <f>K191+K193</f>
        <v>0</v>
      </c>
      <c r="L183" s="202">
        <f>L191+L193</f>
        <v>0</v>
      </c>
      <c r="N183" s="211">
        <f t="shared" si="11"/>
        <v>150</v>
      </c>
      <c r="O183" s="211">
        <f t="shared" si="11"/>
        <v>150</v>
      </c>
      <c r="P183" s="211" t="e">
        <f t="shared" si="12"/>
        <v>#DIV/0!</v>
      </c>
      <c r="Q183" s="211" t="e">
        <f t="shared" si="12"/>
        <v>#DIV/0!</v>
      </c>
    </row>
    <row r="184" spans="1:17" ht="15.75" hidden="1">
      <c r="A184" s="403" t="s">
        <v>252</v>
      </c>
      <c r="B184" s="403"/>
      <c r="C184" s="401" t="s">
        <v>245</v>
      </c>
      <c r="D184" s="401" t="s">
        <v>248</v>
      </c>
      <c r="E184" s="401" t="s">
        <v>222</v>
      </c>
      <c r="F184" s="401" t="s">
        <v>6</v>
      </c>
      <c r="G184" s="402"/>
      <c r="H184" s="440">
        <f>H185</f>
        <v>150</v>
      </c>
      <c r="I184" s="440">
        <f>I185</f>
        <v>150</v>
      </c>
      <c r="J184" s="196"/>
      <c r="K184" s="202">
        <f>K185</f>
        <v>0</v>
      </c>
      <c r="L184" s="202">
        <f>L185</f>
        <v>0</v>
      </c>
      <c r="N184" s="211">
        <f t="shared" si="11"/>
        <v>150</v>
      </c>
      <c r="O184" s="211">
        <f t="shared" si="11"/>
        <v>150</v>
      </c>
      <c r="P184" s="211" t="e">
        <f t="shared" si="12"/>
        <v>#DIV/0!</v>
      </c>
      <c r="Q184" s="211" t="e">
        <f t="shared" si="12"/>
        <v>#DIV/0!</v>
      </c>
    </row>
    <row r="185" spans="1:17" ht="31.5" hidden="1">
      <c r="A185" s="405" t="s">
        <v>200</v>
      </c>
      <c r="B185" s="405"/>
      <c r="C185" s="402" t="s">
        <v>245</v>
      </c>
      <c r="D185" s="402" t="s">
        <v>248</v>
      </c>
      <c r="E185" s="402" t="s">
        <v>222</v>
      </c>
      <c r="F185" s="402" t="s">
        <v>6</v>
      </c>
      <c r="G185" s="402" t="s">
        <v>215</v>
      </c>
      <c r="H185" s="440">
        <v>150</v>
      </c>
      <c r="I185" s="440">
        <v>150</v>
      </c>
      <c r="J185" s="196"/>
      <c r="K185" s="202"/>
      <c r="L185" s="202"/>
      <c r="N185" s="211">
        <f t="shared" si="11"/>
        <v>150</v>
      </c>
      <c r="O185" s="211">
        <f t="shared" si="11"/>
        <v>150</v>
      </c>
      <c r="P185" s="211" t="e">
        <f t="shared" si="12"/>
        <v>#DIV/0!</v>
      </c>
      <c r="Q185" s="211" t="e">
        <f t="shared" si="12"/>
        <v>#DIV/0!</v>
      </c>
    </row>
    <row r="186" spans="1:17" s="9" customFormat="1" ht="31.5" hidden="1">
      <c r="A186" s="400" t="s">
        <v>63</v>
      </c>
      <c r="B186" s="400"/>
      <c r="C186" s="401" t="s">
        <v>245</v>
      </c>
      <c r="D186" s="401" t="s">
        <v>248</v>
      </c>
      <c r="E186" s="401" t="s">
        <v>222</v>
      </c>
      <c r="F186" s="401" t="s">
        <v>7</v>
      </c>
      <c r="G186" s="401"/>
      <c r="H186" s="441">
        <f>H187</f>
        <v>0</v>
      </c>
      <c r="I186" s="441">
        <f>I187</f>
        <v>0</v>
      </c>
      <c r="J186" s="204"/>
      <c r="K186" s="203">
        <f>K187</f>
        <v>0</v>
      </c>
      <c r="L186" s="203">
        <f>L187</f>
        <v>0</v>
      </c>
      <c r="N186" s="211">
        <f t="shared" si="11"/>
        <v>0</v>
      </c>
      <c r="O186" s="211">
        <f t="shared" si="11"/>
        <v>0</v>
      </c>
      <c r="P186" s="211" t="e">
        <f t="shared" si="12"/>
        <v>#DIV/0!</v>
      </c>
      <c r="Q186" s="211" t="e">
        <f t="shared" si="12"/>
        <v>#DIV/0!</v>
      </c>
    </row>
    <row r="187" spans="1:17" ht="31.5" hidden="1">
      <c r="A187" s="406" t="s">
        <v>200</v>
      </c>
      <c r="B187" s="406"/>
      <c r="C187" s="402" t="s">
        <v>245</v>
      </c>
      <c r="D187" s="402" t="s">
        <v>248</v>
      </c>
      <c r="E187" s="402" t="s">
        <v>222</v>
      </c>
      <c r="F187" s="402" t="s">
        <v>7</v>
      </c>
      <c r="G187" s="402" t="s">
        <v>215</v>
      </c>
      <c r="H187" s="438">
        <v>0</v>
      </c>
      <c r="I187" s="438">
        <v>0</v>
      </c>
      <c r="J187" s="196"/>
      <c r="K187" s="200">
        <v>0</v>
      </c>
      <c r="L187" s="200">
        <v>0</v>
      </c>
      <c r="N187" s="211">
        <f t="shared" si="11"/>
        <v>0</v>
      </c>
      <c r="O187" s="211">
        <f t="shared" si="11"/>
        <v>0</v>
      </c>
      <c r="P187" s="211" t="e">
        <f t="shared" si="12"/>
        <v>#DIV/0!</v>
      </c>
      <c r="Q187" s="211" t="e">
        <f t="shared" si="12"/>
        <v>#DIV/0!</v>
      </c>
    </row>
    <row r="188" spans="1:17" s="9" customFormat="1" ht="31.5" hidden="1">
      <c r="A188" s="403" t="s">
        <v>64</v>
      </c>
      <c r="B188" s="403"/>
      <c r="C188" s="401" t="s">
        <v>245</v>
      </c>
      <c r="D188" s="401" t="s">
        <v>248</v>
      </c>
      <c r="E188" s="401" t="s">
        <v>222</v>
      </c>
      <c r="F188" s="401" t="s">
        <v>8</v>
      </c>
      <c r="G188" s="401"/>
      <c r="H188" s="437">
        <f>H189</f>
        <v>0</v>
      </c>
      <c r="I188" s="437">
        <f>I189</f>
        <v>0</v>
      </c>
      <c r="J188" s="204"/>
      <c r="K188" s="198">
        <f>K189</f>
        <v>0</v>
      </c>
      <c r="L188" s="198">
        <f>L189</f>
        <v>0</v>
      </c>
      <c r="N188" s="211">
        <f t="shared" si="11"/>
        <v>0</v>
      </c>
      <c r="O188" s="211">
        <f t="shared" si="11"/>
        <v>0</v>
      </c>
      <c r="P188" s="211" t="e">
        <f t="shared" si="12"/>
        <v>#DIV/0!</v>
      </c>
      <c r="Q188" s="211" t="e">
        <f t="shared" si="12"/>
        <v>#DIV/0!</v>
      </c>
    </row>
    <row r="189" spans="1:17" ht="31.5" hidden="1">
      <c r="A189" s="405" t="s">
        <v>200</v>
      </c>
      <c r="B189" s="405"/>
      <c r="C189" s="402" t="s">
        <v>245</v>
      </c>
      <c r="D189" s="402" t="s">
        <v>248</v>
      </c>
      <c r="E189" s="402" t="s">
        <v>222</v>
      </c>
      <c r="F189" s="402" t="s">
        <v>8</v>
      </c>
      <c r="G189" s="402" t="s">
        <v>215</v>
      </c>
      <c r="H189" s="438">
        <v>0</v>
      </c>
      <c r="I189" s="438">
        <v>0</v>
      </c>
      <c r="J189" s="196"/>
      <c r="K189" s="200">
        <v>0</v>
      </c>
      <c r="L189" s="200">
        <v>0</v>
      </c>
      <c r="N189" s="211">
        <f t="shared" si="11"/>
        <v>0</v>
      </c>
      <c r="O189" s="211">
        <f t="shared" si="11"/>
        <v>0</v>
      </c>
      <c r="P189" s="211" t="e">
        <f t="shared" si="12"/>
        <v>#DIV/0!</v>
      </c>
      <c r="Q189" s="211" t="e">
        <f t="shared" si="12"/>
        <v>#DIV/0!</v>
      </c>
    </row>
    <row r="190" spans="1:17" ht="15.75" hidden="1">
      <c r="A190" s="427"/>
      <c r="B190" s="427"/>
      <c r="C190" s="402"/>
      <c r="D190" s="402"/>
      <c r="E190" s="402"/>
      <c r="F190" s="402"/>
      <c r="G190" s="402"/>
      <c r="H190" s="438"/>
      <c r="I190" s="438"/>
      <c r="J190" s="196"/>
      <c r="K190" s="200"/>
      <c r="L190" s="200"/>
      <c r="N190" s="211">
        <f t="shared" si="11"/>
        <v>0</v>
      </c>
      <c r="O190" s="211">
        <f t="shared" si="11"/>
        <v>0</v>
      </c>
      <c r="P190" s="211" t="e">
        <f t="shared" si="12"/>
        <v>#DIV/0!</v>
      </c>
      <c r="Q190" s="211" t="e">
        <f t="shared" si="12"/>
        <v>#DIV/0!</v>
      </c>
    </row>
    <row r="191" spans="1:17" ht="31.5" hidden="1">
      <c r="A191" s="370" t="s">
        <v>344</v>
      </c>
      <c r="B191" s="370"/>
      <c r="C191" s="402" t="s">
        <v>245</v>
      </c>
      <c r="D191" s="402" t="s">
        <v>248</v>
      </c>
      <c r="E191" s="402" t="s">
        <v>222</v>
      </c>
      <c r="F191" s="402" t="s">
        <v>341</v>
      </c>
      <c r="G191" s="402"/>
      <c r="H191" s="438">
        <f>H192</f>
        <v>363.3</v>
      </c>
      <c r="I191" s="438">
        <f>I192</f>
        <v>363.3</v>
      </c>
      <c r="J191" s="196"/>
      <c r="K191" s="200">
        <f>K192</f>
        <v>0</v>
      </c>
      <c r="L191" s="200">
        <f>L192</f>
        <v>0</v>
      </c>
      <c r="N191" s="211">
        <f t="shared" si="11"/>
        <v>363.3</v>
      </c>
      <c r="O191" s="211">
        <f t="shared" si="11"/>
        <v>363.3</v>
      </c>
      <c r="P191" s="211" t="e">
        <f t="shared" si="12"/>
        <v>#DIV/0!</v>
      </c>
      <c r="Q191" s="211" t="e">
        <f t="shared" si="12"/>
        <v>#DIV/0!</v>
      </c>
    </row>
    <row r="192" spans="1:17" ht="31.5" hidden="1">
      <c r="A192" s="369" t="s">
        <v>319</v>
      </c>
      <c r="B192" s="369"/>
      <c r="C192" s="402" t="s">
        <v>245</v>
      </c>
      <c r="D192" s="402" t="s">
        <v>248</v>
      </c>
      <c r="E192" s="402" t="s">
        <v>222</v>
      </c>
      <c r="F192" s="402" t="s">
        <v>341</v>
      </c>
      <c r="G192" s="402" t="s">
        <v>215</v>
      </c>
      <c r="H192" s="438">
        <v>363.3</v>
      </c>
      <c r="I192" s="438">
        <v>363.3</v>
      </c>
      <c r="J192" s="196"/>
      <c r="K192" s="200"/>
      <c r="L192" s="200"/>
      <c r="N192" s="211">
        <f t="shared" si="11"/>
        <v>363.3</v>
      </c>
      <c r="O192" s="211">
        <f t="shared" si="11"/>
        <v>363.3</v>
      </c>
      <c r="P192" s="211" t="e">
        <f t="shared" si="12"/>
        <v>#DIV/0!</v>
      </c>
      <c r="Q192" s="211" t="e">
        <f t="shared" si="12"/>
        <v>#DIV/0!</v>
      </c>
    </row>
    <row r="193" spans="1:17" ht="31.5" hidden="1">
      <c r="A193" s="370" t="s">
        <v>346</v>
      </c>
      <c r="B193" s="370"/>
      <c r="C193" s="402" t="s">
        <v>245</v>
      </c>
      <c r="D193" s="402" t="s">
        <v>248</v>
      </c>
      <c r="E193" s="402" t="s">
        <v>222</v>
      </c>
      <c r="F193" s="402" t="s">
        <v>342</v>
      </c>
      <c r="G193" s="402"/>
      <c r="H193" s="438">
        <f>H194</f>
        <v>0</v>
      </c>
      <c r="I193" s="438">
        <f>I194</f>
        <v>0</v>
      </c>
      <c r="J193" s="196"/>
      <c r="K193" s="200">
        <f>K194</f>
        <v>0</v>
      </c>
      <c r="L193" s="200">
        <f>L194</f>
        <v>0</v>
      </c>
      <c r="N193" s="211">
        <f t="shared" si="11"/>
        <v>0</v>
      </c>
      <c r="O193" s="211">
        <f t="shared" si="11"/>
        <v>0</v>
      </c>
      <c r="P193" s="211" t="e">
        <f t="shared" si="12"/>
        <v>#DIV/0!</v>
      </c>
      <c r="Q193" s="211" t="e">
        <f t="shared" si="12"/>
        <v>#DIV/0!</v>
      </c>
    </row>
    <row r="194" spans="1:17" ht="31.5" hidden="1">
      <c r="A194" s="369" t="s">
        <v>319</v>
      </c>
      <c r="B194" s="369"/>
      <c r="C194" s="402" t="s">
        <v>245</v>
      </c>
      <c r="D194" s="402" t="s">
        <v>248</v>
      </c>
      <c r="E194" s="402" t="s">
        <v>222</v>
      </c>
      <c r="F194" s="402" t="s">
        <v>342</v>
      </c>
      <c r="G194" s="402" t="s">
        <v>215</v>
      </c>
      <c r="H194" s="438"/>
      <c r="I194" s="438"/>
      <c r="J194" s="196"/>
      <c r="K194" s="200"/>
      <c r="L194" s="200"/>
      <c r="N194" s="211">
        <f t="shared" si="11"/>
        <v>0</v>
      </c>
      <c r="O194" s="211">
        <f t="shared" si="11"/>
        <v>0</v>
      </c>
      <c r="P194" s="211" t="e">
        <f t="shared" si="12"/>
        <v>#DIV/0!</v>
      </c>
      <c r="Q194" s="211" t="e">
        <f t="shared" si="12"/>
        <v>#DIV/0!</v>
      </c>
    </row>
    <row r="195" spans="1:17" s="9" customFormat="1" ht="15.75" hidden="1">
      <c r="A195" s="400" t="s">
        <v>253</v>
      </c>
      <c r="B195" s="400"/>
      <c r="C195" s="401" t="s">
        <v>245</v>
      </c>
      <c r="D195" s="401" t="s">
        <v>254</v>
      </c>
      <c r="E195" s="401"/>
      <c r="F195" s="401"/>
      <c r="G195" s="401"/>
      <c r="H195" s="441">
        <f>H196</f>
        <v>0</v>
      </c>
      <c r="I195" s="441">
        <f>I196</f>
        <v>0</v>
      </c>
      <c r="J195" s="204"/>
      <c r="K195" s="203">
        <f>K196</f>
        <v>15</v>
      </c>
      <c r="L195" s="203">
        <f>L196</f>
        <v>15</v>
      </c>
      <c r="N195" s="211">
        <f t="shared" si="11"/>
        <v>-15</v>
      </c>
      <c r="O195" s="211">
        <f t="shared" si="11"/>
        <v>-15</v>
      </c>
      <c r="P195" s="211">
        <f t="shared" si="12"/>
        <v>0</v>
      </c>
      <c r="Q195" s="211">
        <f t="shared" si="12"/>
        <v>0</v>
      </c>
    </row>
    <row r="196" spans="1:17" s="9" customFormat="1" ht="31.5" hidden="1">
      <c r="A196" s="400" t="s">
        <v>219</v>
      </c>
      <c r="B196" s="400"/>
      <c r="C196" s="401" t="s">
        <v>245</v>
      </c>
      <c r="D196" s="401" t="s">
        <v>254</v>
      </c>
      <c r="E196" s="401" t="s">
        <v>248</v>
      </c>
      <c r="F196" s="401"/>
      <c r="G196" s="401"/>
      <c r="H196" s="441">
        <v>0</v>
      </c>
      <c r="I196" s="441">
        <v>0</v>
      </c>
      <c r="J196" s="204"/>
      <c r="K196" s="203">
        <f>K198</f>
        <v>15</v>
      </c>
      <c r="L196" s="203">
        <f>L198</f>
        <v>15</v>
      </c>
      <c r="N196" s="211">
        <f t="shared" si="11"/>
        <v>-15</v>
      </c>
      <c r="O196" s="211">
        <f t="shared" si="11"/>
        <v>-15</v>
      </c>
      <c r="P196" s="211">
        <f t="shared" si="12"/>
        <v>0</v>
      </c>
      <c r="Q196" s="211">
        <f t="shared" si="12"/>
        <v>0</v>
      </c>
    </row>
    <row r="197" spans="1:17" s="9" customFormat="1" ht="12.75" customHeight="1" hidden="1">
      <c r="A197" s="400" t="s">
        <v>195</v>
      </c>
      <c r="B197" s="400"/>
      <c r="C197" s="401" t="s">
        <v>245</v>
      </c>
      <c r="D197" s="401" t="s">
        <v>254</v>
      </c>
      <c r="E197" s="401" t="s">
        <v>248</v>
      </c>
      <c r="F197" s="401" t="s">
        <v>414</v>
      </c>
      <c r="G197" s="401"/>
      <c r="H197" s="441">
        <f>H198</f>
        <v>5</v>
      </c>
      <c r="I197" s="441">
        <f>I198</f>
        <v>5</v>
      </c>
      <c r="J197" s="204"/>
      <c r="K197" s="203">
        <f>K198</f>
        <v>15</v>
      </c>
      <c r="L197" s="203">
        <f>L198</f>
        <v>15</v>
      </c>
      <c r="N197" s="211">
        <f t="shared" si="11"/>
        <v>-10</v>
      </c>
      <c r="O197" s="211">
        <f t="shared" si="11"/>
        <v>-10</v>
      </c>
      <c r="P197" s="211">
        <f t="shared" si="12"/>
        <v>33.33333333333333</v>
      </c>
      <c r="Q197" s="211">
        <f t="shared" si="12"/>
        <v>33.33333333333333</v>
      </c>
    </row>
    <row r="198" spans="1:17" ht="12.75" customHeight="1" hidden="1">
      <c r="A198" s="428" t="s">
        <v>291</v>
      </c>
      <c r="B198" s="428"/>
      <c r="C198" s="402" t="s">
        <v>245</v>
      </c>
      <c r="D198" s="402" t="s">
        <v>254</v>
      </c>
      <c r="E198" s="402" t="s">
        <v>248</v>
      </c>
      <c r="F198" s="402" t="s">
        <v>413</v>
      </c>
      <c r="G198" s="402"/>
      <c r="H198" s="440">
        <f>H199</f>
        <v>5</v>
      </c>
      <c r="I198" s="440">
        <f>I199</f>
        <v>5</v>
      </c>
      <c r="J198" s="196"/>
      <c r="K198" s="202">
        <f>K199</f>
        <v>15</v>
      </c>
      <c r="L198" s="202">
        <f>L199</f>
        <v>15</v>
      </c>
      <c r="N198" s="211">
        <f t="shared" si="11"/>
        <v>-10</v>
      </c>
      <c r="O198" s="211">
        <f t="shared" si="11"/>
        <v>-10</v>
      </c>
      <c r="P198" s="211">
        <f t="shared" si="12"/>
        <v>33.33333333333333</v>
      </c>
      <c r="Q198" s="211">
        <f t="shared" si="12"/>
        <v>33.33333333333333</v>
      </c>
    </row>
    <row r="199" spans="1:17" ht="31.5" hidden="1">
      <c r="A199" s="406" t="s">
        <v>319</v>
      </c>
      <c r="B199" s="406"/>
      <c r="C199" s="402" t="s">
        <v>245</v>
      </c>
      <c r="D199" s="402" t="s">
        <v>254</v>
      </c>
      <c r="E199" s="402" t="s">
        <v>248</v>
      </c>
      <c r="F199" s="402" t="s">
        <v>413</v>
      </c>
      <c r="G199" s="402" t="s">
        <v>215</v>
      </c>
      <c r="H199" s="440">
        <v>5</v>
      </c>
      <c r="I199" s="440">
        <v>5</v>
      </c>
      <c r="J199" s="196"/>
      <c r="K199" s="202">
        <v>15</v>
      </c>
      <c r="L199" s="202">
        <v>15</v>
      </c>
      <c r="N199" s="211">
        <f t="shared" si="11"/>
        <v>-10</v>
      </c>
      <c r="O199" s="211">
        <f t="shared" si="11"/>
        <v>-10</v>
      </c>
      <c r="P199" s="211">
        <f t="shared" si="12"/>
        <v>33.33333333333333</v>
      </c>
      <c r="Q199" s="211">
        <f t="shared" si="12"/>
        <v>33.33333333333333</v>
      </c>
    </row>
    <row r="200" spans="1:17" ht="15.75" hidden="1">
      <c r="A200" s="406" t="s">
        <v>54</v>
      </c>
      <c r="B200" s="406"/>
      <c r="C200" s="402" t="s">
        <v>245</v>
      </c>
      <c r="D200" s="402" t="s">
        <v>254</v>
      </c>
      <c r="E200" s="402" t="s">
        <v>248</v>
      </c>
      <c r="F200" s="402" t="s">
        <v>220</v>
      </c>
      <c r="G200" s="402" t="s">
        <v>215</v>
      </c>
      <c r="H200" s="440">
        <v>20</v>
      </c>
      <c r="I200" s="440">
        <v>20</v>
      </c>
      <c r="J200" s="196"/>
      <c r="K200" s="202">
        <v>20</v>
      </c>
      <c r="L200" s="202">
        <v>20</v>
      </c>
      <c r="N200" s="211">
        <f t="shared" si="11"/>
        <v>0</v>
      </c>
      <c r="O200" s="211">
        <f t="shared" si="11"/>
        <v>0</v>
      </c>
      <c r="P200" s="211">
        <f t="shared" si="12"/>
        <v>100</v>
      </c>
      <c r="Q200" s="211">
        <f t="shared" si="12"/>
        <v>100</v>
      </c>
    </row>
    <row r="201" spans="1:17" ht="15.75" hidden="1">
      <c r="A201" s="406" t="s">
        <v>225</v>
      </c>
      <c r="B201" s="406"/>
      <c r="C201" s="402" t="s">
        <v>245</v>
      </c>
      <c r="D201" s="402" t="s">
        <v>254</v>
      </c>
      <c r="E201" s="402" t="s">
        <v>248</v>
      </c>
      <c r="F201" s="402" t="s">
        <v>220</v>
      </c>
      <c r="G201" s="402" t="s">
        <v>215</v>
      </c>
      <c r="H201" s="438">
        <v>20</v>
      </c>
      <c r="I201" s="438">
        <v>20</v>
      </c>
      <c r="J201" s="196"/>
      <c r="K201" s="200">
        <v>20</v>
      </c>
      <c r="L201" s="200">
        <v>20</v>
      </c>
      <c r="N201" s="211">
        <f t="shared" si="11"/>
        <v>0</v>
      </c>
      <c r="O201" s="211">
        <f t="shared" si="11"/>
        <v>0</v>
      </c>
      <c r="P201" s="211">
        <f t="shared" si="12"/>
        <v>100</v>
      </c>
      <c r="Q201" s="211">
        <f t="shared" si="12"/>
        <v>100</v>
      </c>
    </row>
    <row r="202" spans="1:17" ht="15.75" hidden="1">
      <c r="A202" s="405" t="s">
        <v>230</v>
      </c>
      <c r="B202" s="405"/>
      <c r="C202" s="402" t="s">
        <v>245</v>
      </c>
      <c r="D202" s="402" t="s">
        <v>254</v>
      </c>
      <c r="E202" s="402" t="s">
        <v>248</v>
      </c>
      <c r="F202" s="402" t="s">
        <v>220</v>
      </c>
      <c r="G202" s="402" t="s">
        <v>215</v>
      </c>
      <c r="H202" s="440">
        <v>20</v>
      </c>
      <c r="I202" s="440">
        <v>20</v>
      </c>
      <c r="J202" s="196"/>
      <c r="K202" s="202">
        <v>20</v>
      </c>
      <c r="L202" s="202">
        <v>20</v>
      </c>
      <c r="N202" s="211">
        <f t="shared" si="11"/>
        <v>0</v>
      </c>
      <c r="O202" s="211">
        <f t="shared" si="11"/>
        <v>0</v>
      </c>
      <c r="P202" s="211">
        <f t="shared" si="12"/>
        <v>100</v>
      </c>
      <c r="Q202" s="211">
        <f t="shared" si="12"/>
        <v>100</v>
      </c>
    </row>
    <row r="203" spans="1:17" s="9" customFormat="1" ht="15.75">
      <c r="A203" s="403" t="s">
        <v>285</v>
      </c>
      <c r="B203" s="403"/>
      <c r="C203" s="401" t="s">
        <v>245</v>
      </c>
      <c r="D203" s="401" t="s">
        <v>255</v>
      </c>
      <c r="E203" s="401"/>
      <c r="F203" s="401"/>
      <c r="G203" s="401"/>
      <c r="H203" s="441">
        <f>H204</f>
        <v>2629.06</v>
      </c>
      <c r="I203" s="441">
        <f>I204</f>
        <v>2725.71</v>
      </c>
      <c r="J203" s="204"/>
      <c r="K203" s="203">
        <f>K204</f>
        <v>3542.8</v>
      </c>
      <c r="L203" s="203">
        <f>L204</f>
        <v>3542.8</v>
      </c>
      <c r="N203" s="211">
        <f t="shared" si="11"/>
        <v>-913.7400000000002</v>
      </c>
      <c r="O203" s="211">
        <f t="shared" si="11"/>
        <v>-817.0900000000001</v>
      </c>
      <c r="P203" s="211">
        <f t="shared" si="12"/>
        <v>74.20853562154228</v>
      </c>
      <c r="Q203" s="211">
        <f t="shared" si="12"/>
        <v>76.93660381619058</v>
      </c>
    </row>
    <row r="204" spans="1:17" s="9" customFormat="1" ht="15.75">
      <c r="A204" s="400" t="s">
        <v>88</v>
      </c>
      <c r="B204" s="400"/>
      <c r="C204" s="401" t="s">
        <v>245</v>
      </c>
      <c r="D204" s="401" t="s">
        <v>255</v>
      </c>
      <c r="E204" s="401" t="s">
        <v>211</v>
      </c>
      <c r="F204" s="401"/>
      <c r="G204" s="401"/>
      <c r="H204" s="441">
        <f>7!H221</f>
        <v>2629.06</v>
      </c>
      <c r="I204" s="441">
        <f>7!I221</f>
        <v>2725.71</v>
      </c>
      <c r="J204" s="204"/>
      <c r="K204" s="203">
        <f>K205</f>
        <v>3542.8</v>
      </c>
      <c r="L204" s="203">
        <f>L205</f>
        <v>3542.8</v>
      </c>
      <c r="N204" s="211">
        <f t="shared" si="11"/>
        <v>-913.7400000000002</v>
      </c>
      <c r="O204" s="211">
        <f t="shared" si="11"/>
        <v>-817.0900000000001</v>
      </c>
      <c r="P204" s="211">
        <f t="shared" si="12"/>
        <v>74.20853562154228</v>
      </c>
      <c r="Q204" s="211">
        <f t="shared" si="12"/>
        <v>76.93660381619058</v>
      </c>
    </row>
    <row r="205" spans="1:17" ht="15.75" hidden="1">
      <c r="A205" s="406" t="s">
        <v>415</v>
      </c>
      <c r="B205" s="406"/>
      <c r="C205" s="402" t="s">
        <v>245</v>
      </c>
      <c r="D205" s="402" t="s">
        <v>255</v>
      </c>
      <c r="E205" s="402" t="s">
        <v>211</v>
      </c>
      <c r="F205" s="402" t="s">
        <v>416</v>
      </c>
      <c r="G205" s="402"/>
      <c r="H205" s="440">
        <f>H208</f>
        <v>3334.3</v>
      </c>
      <c r="I205" s="440">
        <f>I208</f>
        <v>3462.3</v>
      </c>
      <c r="J205" s="196"/>
      <c r="K205" s="202">
        <f>K208</f>
        <v>3542.8</v>
      </c>
      <c r="L205" s="202">
        <f>L208</f>
        <v>3542.8</v>
      </c>
      <c r="N205" s="211">
        <f t="shared" si="11"/>
        <v>-208.5</v>
      </c>
      <c r="O205" s="211">
        <f t="shared" si="11"/>
        <v>-80.5</v>
      </c>
      <c r="P205" s="211">
        <f t="shared" si="12"/>
        <v>94.11482443265214</v>
      </c>
      <c r="Q205" s="211">
        <f t="shared" si="12"/>
        <v>97.72778593203117</v>
      </c>
    </row>
    <row r="206" spans="1:17" ht="15.75" hidden="1">
      <c r="A206" s="406" t="s">
        <v>281</v>
      </c>
      <c r="B206" s="406"/>
      <c r="C206" s="402" t="s">
        <v>245</v>
      </c>
      <c r="D206" s="402" t="s">
        <v>255</v>
      </c>
      <c r="E206" s="402" t="s">
        <v>211</v>
      </c>
      <c r="F206" s="402" t="s">
        <v>417</v>
      </c>
      <c r="G206" s="402"/>
      <c r="H206" s="440">
        <f>H207</f>
        <v>0</v>
      </c>
      <c r="I206" s="440">
        <f>I207</f>
        <v>0</v>
      </c>
      <c r="J206" s="196"/>
      <c r="K206" s="202">
        <f>K207</f>
        <v>0</v>
      </c>
      <c r="L206" s="202">
        <f>L207</f>
        <v>0</v>
      </c>
      <c r="N206" s="211">
        <f t="shared" si="11"/>
        <v>0</v>
      </c>
      <c r="O206" s="211">
        <f t="shared" si="11"/>
        <v>0</v>
      </c>
      <c r="P206" s="211" t="e">
        <f t="shared" si="12"/>
        <v>#DIV/0!</v>
      </c>
      <c r="Q206" s="211" t="e">
        <f t="shared" si="12"/>
        <v>#DIV/0!</v>
      </c>
    </row>
    <row r="207" spans="1:17" ht="31.5" hidden="1">
      <c r="A207" s="406" t="s">
        <v>200</v>
      </c>
      <c r="B207" s="406"/>
      <c r="C207" s="402" t="s">
        <v>245</v>
      </c>
      <c r="D207" s="402" t="s">
        <v>255</v>
      </c>
      <c r="E207" s="402" t="s">
        <v>211</v>
      </c>
      <c r="F207" s="402" t="s">
        <v>417</v>
      </c>
      <c r="G207" s="402" t="s">
        <v>215</v>
      </c>
      <c r="H207" s="440"/>
      <c r="I207" s="440"/>
      <c r="J207" s="196"/>
      <c r="K207" s="202"/>
      <c r="L207" s="202"/>
      <c r="N207" s="211">
        <f t="shared" si="11"/>
        <v>0</v>
      </c>
      <c r="O207" s="211">
        <f t="shared" si="11"/>
        <v>0</v>
      </c>
      <c r="P207" s="211" t="e">
        <f t="shared" si="12"/>
        <v>#DIV/0!</v>
      </c>
      <c r="Q207" s="211" t="e">
        <f t="shared" si="12"/>
        <v>#DIV/0!</v>
      </c>
    </row>
    <row r="208" spans="1:17" ht="31.5" hidden="1">
      <c r="A208" s="405" t="s">
        <v>418</v>
      </c>
      <c r="B208" s="405"/>
      <c r="C208" s="402" t="s">
        <v>245</v>
      </c>
      <c r="D208" s="402" t="s">
        <v>255</v>
      </c>
      <c r="E208" s="402" t="s">
        <v>211</v>
      </c>
      <c r="F208" s="402" t="s">
        <v>419</v>
      </c>
      <c r="G208" s="402"/>
      <c r="H208" s="440">
        <f>H209+H214</f>
        <v>3334.3</v>
      </c>
      <c r="I208" s="440">
        <f>I209+I214</f>
        <v>3462.3</v>
      </c>
      <c r="J208" s="196"/>
      <c r="K208" s="202">
        <f>K209+K214</f>
        <v>3542.8</v>
      </c>
      <c r="L208" s="202">
        <f>L209+L214</f>
        <v>3542.8</v>
      </c>
      <c r="N208" s="211">
        <f t="shared" si="11"/>
        <v>-208.5</v>
      </c>
      <c r="O208" s="211">
        <f t="shared" si="11"/>
        <v>-80.5</v>
      </c>
      <c r="P208" s="211">
        <f t="shared" si="12"/>
        <v>94.11482443265214</v>
      </c>
      <c r="Q208" s="211">
        <f t="shared" si="12"/>
        <v>97.72778593203117</v>
      </c>
    </row>
    <row r="209" spans="1:17" ht="78.75" hidden="1">
      <c r="A209" s="406" t="s">
        <v>198</v>
      </c>
      <c r="B209" s="406"/>
      <c r="C209" s="402" t="s">
        <v>245</v>
      </c>
      <c r="D209" s="402" t="s">
        <v>255</v>
      </c>
      <c r="E209" s="402" t="s">
        <v>211</v>
      </c>
      <c r="F209" s="402" t="s">
        <v>419</v>
      </c>
      <c r="G209" s="402" t="s">
        <v>199</v>
      </c>
      <c r="H209" s="439">
        <v>2473.8</v>
      </c>
      <c r="I209" s="439">
        <v>2434</v>
      </c>
      <c r="J209" s="207"/>
      <c r="K209" s="201">
        <v>2561.9</v>
      </c>
      <c r="L209" s="201">
        <v>2561.9</v>
      </c>
      <c r="N209" s="211">
        <f t="shared" si="11"/>
        <v>-88.09999999999991</v>
      </c>
      <c r="O209" s="211">
        <f t="shared" si="11"/>
        <v>-127.90000000000009</v>
      </c>
      <c r="P209" s="211">
        <f t="shared" si="12"/>
        <v>96.56114602443499</v>
      </c>
      <c r="Q209" s="211">
        <f t="shared" si="12"/>
        <v>95.00761153831141</v>
      </c>
    </row>
    <row r="210" spans="1:17" ht="15" customHeight="1" hidden="1">
      <c r="A210" s="406" t="s">
        <v>54</v>
      </c>
      <c r="B210" s="406"/>
      <c r="C210" s="402" t="s">
        <v>245</v>
      </c>
      <c r="D210" s="402" t="s">
        <v>255</v>
      </c>
      <c r="E210" s="402" t="s">
        <v>211</v>
      </c>
      <c r="F210" s="429" t="s">
        <v>419</v>
      </c>
      <c r="G210" s="402" t="s">
        <v>199</v>
      </c>
      <c r="H210" s="439" t="s">
        <v>277</v>
      </c>
      <c r="I210" s="439" t="s">
        <v>277</v>
      </c>
      <c r="J210" s="196"/>
      <c r="K210" s="201" t="s">
        <v>277</v>
      </c>
      <c r="L210" s="201" t="s">
        <v>277</v>
      </c>
      <c r="N210" s="211">
        <f t="shared" si="11"/>
        <v>0</v>
      </c>
      <c r="O210" s="211">
        <f t="shared" si="11"/>
        <v>0</v>
      </c>
      <c r="P210" s="211">
        <f t="shared" si="12"/>
        <v>100</v>
      </c>
      <c r="Q210" s="211">
        <f t="shared" si="12"/>
        <v>100</v>
      </c>
    </row>
    <row r="211" spans="1:17" ht="30" customHeight="1" hidden="1">
      <c r="A211" s="406" t="s">
        <v>216</v>
      </c>
      <c r="B211" s="406"/>
      <c r="C211" s="402" t="s">
        <v>245</v>
      </c>
      <c r="D211" s="402" t="s">
        <v>255</v>
      </c>
      <c r="E211" s="402" t="s">
        <v>211</v>
      </c>
      <c r="F211" s="429" t="s">
        <v>419</v>
      </c>
      <c r="G211" s="402" t="s">
        <v>199</v>
      </c>
      <c r="H211" s="439" t="s">
        <v>277</v>
      </c>
      <c r="I211" s="439" t="s">
        <v>277</v>
      </c>
      <c r="J211" s="196"/>
      <c r="K211" s="201" t="s">
        <v>277</v>
      </c>
      <c r="L211" s="201" t="s">
        <v>277</v>
      </c>
      <c r="N211" s="211">
        <f t="shared" si="11"/>
        <v>0</v>
      </c>
      <c r="O211" s="211">
        <f t="shared" si="11"/>
        <v>0</v>
      </c>
      <c r="P211" s="211">
        <f t="shared" si="12"/>
        <v>100</v>
      </c>
      <c r="Q211" s="211">
        <f t="shared" si="12"/>
        <v>100</v>
      </c>
    </row>
    <row r="212" spans="1:17" ht="15" customHeight="1" hidden="1">
      <c r="A212" s="405" t="s">
        <v>217</v>
      </c>
      <c r="B212" s="405"/>
      <c r="C212" s="402" t="s">
        <v>245</v>
      </c>
      <c r="D212" s="402" t="s">
        <v>255</v>
      </c>
      <c r="E212" s="402" t="s">
        <v>211</v>
      </c>
      <c r="F212" s="429" t="s">
        <v>419</v>
      </c>
      <c r="G212" s="402" t="s">
        <v>199</v>
      </c>
      <c r="H212" s="439" t="s">
        <v>278</v>
      </c>
      <c r="I212" s="439" t="s">
        <v>278</v>
      </c>
      <c r="J212" s="196"/>
      <c r="K212" s="201" t="s">
        <v>278</v>
      </c>
      <c r="L212" s="201" t="s">
        <v>278</v>
      </c>
      <c r="N212" s="211">
        <f t="shared" si="11"/>
        <v>0</v>
      </c>
      <c r="O212" s="211">
        <f t="shared" si="11"/>
        <v>0</v>
      </c>
      <c r="P212" s="211">
        <f t="shared" si="12"/>
        <v>100</v>
      </c>
      <c r="Q212" s="211">
        <f t="shared" si="12"/>
        <v>100</v>
      </c>
    </row>
    <row r="213" spans="1:17" ht="15" customHeight="1" hidden="1">
      <c r="A213" s="406" t="s">
        <v>218</v>
      </c>
      <c r="B213" s="406"/>
      <c r="C213" s="402" t="s">
        <v>245</v>
      </c>
      <c r="D213" s="402" t="s">
        <v>255</v>
      </c>
      <c r="E213" s="402" t="s">
        <v>211</v>
      </c>
      <c r="F213" s="429" t="s">
        <v>419</v>
      </c>
      <c r="G213" s="402" t="s">
        <v>199</v>
      </c>
      <c r="H213" s="439" t="s">
        <v>279</v>
      </c>
      <c r="I213" s="439" t="s">
        <v>279</v>
      </c>
      <c r="J213" s="196"/>
      <c r="K213" s="201" t="s">
        <v>279</v>
      </c>
      <c r="L213" s="201" t="s">
        <v>279</v>
      </c>
      <c r="N213" s="211">
        <f t="shared" si="11"/>
        <v>0</v>
      </c>
      <c r="O213" s="211">
        <f t="shared" si="11"/>
        <v>0</v>
      </c>
      <c r="P213" s="211">
        <f t="shared" si="12"/>
        <v>100</v>
      </c>
      <c r="Q213" s="211">
        <f t="shared" si="12"/>
        <v>100</v>
      </c>
    </row>
    <row r="214" spans="1:17" s="226" customFormat="1" ht="31.5" hidden="1">
      <c r="A214" s="406" t="s">
        <v>319</v>
      </c>
      <c r="B214" s="406"/>
      <c r="C214" s="402" t="s">
        <v>245</v>
      </c>
      <c r="D214" s="402" t="s">
        <v>255</v>
      </c>
      <c r="E214" s="402" t="s">
        <v>211</v>
      </c>
      <c r="F214" s="402" t="s">
        <v>419</v>
      </c>
      <c r="G214" s="402" t="s">
        <v>215</v>
      </c>
      <c r="H214" s="439">
        <v>860.5</v>
      </c>
      <c r="I214" s="439">
        <v>1028.3</v>
      </c>
      <c r="K214" s="224">
        <v>980.9</v>
      </c>
      <c r="L214" s="224">
        <v>980.9</v>
      </c>
      <c r="N214" s="225">
        <f t="shared" si="11"/>
        <v>-120.39999999999998</v>
      </c>
      <c r="O214" s="225">
        <f t="shared" si="11"/>
        <v>47.39999999999998</v>
      </c>
      <c r="P214" s="225">
        <f t="shared" si="12"/>
        <v>87.72555816087268</v>
      </c>
      <c r="Q214" s="225">
        <f t="shared" si="12"/>
        <v>104.83229687022121</v>
      </c>
    </row>
    <row r="215" spans="1:17" s="226" customFormat="1" ht="63" hidden="1">
      <c r="A215" s="430" t="s">
        <v>173</v>
      </c>
      <c r="B215" s="430"/>
      <c r="C215" s="402" t="s">
        <v>245</v>
      </c>
      <c r="D215" s="402" t="s">
        <v>255</v>
      </c>
      <c r="E215" s="402" t="s">
        <v>211</v>
      </c>
      <c r="F215" s="368">
        <v>6400000000</v>
      </c>
      <c r="G215" s="402"/>
      <c r="H215" s="439">
        <f aca="true" t="shared" si="13" ref="H215:I217">H216</f>
        <v>0</v>
      </c>
      <c r="I215" s="439">
        <f t="shared" si="13"/>
        <v>0</v>
      </c>
      <c r="K215" s="224"/>
      <c r="L215" s="224"/>
      <c r="N215" s="225"/>
      <c r="O215" s="225"/>
      <c r="P215" s="225"/>
      <c r="Q215" s="225"/>
    </row>
    <row r="216" spans="1:17" s="226" customFormat="1" ht="47.25" hidden="1">
      <c r="A216" s="430" t="s">
        <v>174</v>
      </c>
      <c r="B216" s="430"/>
      <c r="C216" s="402" t="s">
        <v>245</v>
      </c>
      <c r="D216" s="402" t="s">
        <v>255</v>
      </c>
      <c r="E216" s="402" t="s">
        <v>211</v>
      </c>
      <c r="F216" s="364">
        <v>6401000000</v>
      </c>
      <c r="G216" s="402"/>
      <c r="H216" s="439">
        <f>H219</f>
        <v>0</v>
      </c>
      <c r="I216" s="439">
        <f>I219</f>
        <v>0</v>
      </c>
      <c r="K216" s="224"/>
      <c r="L216" s="224"/>
      <c r="N216" s="225"/>
      <c r="O216" s="225"/>
      <c r="P216" s="225"/>
      <c r="Q216" s="225"/>
    </row>
    <row r="217" spans="1:17" s="226" customFormat="1" ht="63" hidden="1">
      <c r="A217" s="430" t="s">
        <v>175</v>
      </c>
      <c r="B217" s="430"/>
      <c r="C217" s="402" t="s">
        <v>245</v>
      </c>
      <c r="D217" s="402" t="s">
        <v>255</v>
      </c>
      <c r="E217" s="402" t="s">
        <v>211</v>
      </c>
      <c r="F217" s="364" t="s">
        <v>177</v>
      </c>
      <c r="G217" s="402"/>
      <c r="H217" s="439">
        <f t="shared" si="13"/>
        <v>0</v>
      </c>
      <c r="I217" s="439"/>
      <c r="K217" s="224"/>
      <c r="L217" s="224"/>
      <c r="N217" s="225"/>
      <c r="O217" s="225"/>
      <c r="P217" s="225"/>
      <c r="Q217" s="225"/>
    </row>
    <row r="218" spans="1:17" s="226" customFormat="1" ht="31.5" hidden="1">
      <c r="A218" s="406" t="s">
        <v>319</v>
      </c>
      <c r="B218" s="406"/>
      <c r="C218" s="402" t="s">
        <v>245</v>
      </c>
      <c r="D218" s="402" t="s">
        <v>255</v>
      </c>
      <c r="E218" s="402" t="s">
        <v>211</v>
      </c>
      <c r="F218" s="364" t="s">
        <v>177</v>
      </c>
      <c r="G218" s="402" t="s">
        <v>215</v>
      </c>
      <c r="H218" s="439"/>
      <c r="I218" s="439"/>
      <c r="K218" s="224"/>
      <c r="L218" s="224"/>
      <c r="N218" s="225"/>
      <c r="O218" s="225"/>
      <c r="P218" s="225"/>
      <c r="Q218" s="225"/>
    </row>
    <row r="219" spans="1:17" s="226" customFormat="1" ht="47.25" hidden="1">
      <c r="A219" s="430" t="s">
        <v>176</v>
      </c>
      <c r="B219" s="430"/>
      <c r="C219" s="402" t="s">
        <v>245</v>
      </c>
      <c r="D219" s="402" t="s">
        <v>255</v>
      </c>
      <c r="E219" s="402" t="s">
        <v>211</v>
      </c>
      <c r="F219" s="364" t="s">
        <v>178</v>
      </c>
      <c r="G219" s="402"/>
      <c r="H219" s="439">
        <f>H220</f>
        <v>0</v>
      </c>
      <c r="I219" s="439">
        <f>I220</f>
        <v>0</v>
      </c>
      <c r="K219" s="224"/>
      <c r="L219" s="224"/>
      <c r="N219" s="225"/>
      <c r="O219" s="225"/>
      <c r="P219" s="225"/>
      <c r="Q219" s="225"/>
    </row>
    <row r="220" spans="1:17" s="226" customFormat="1" ht="31.5" hidden="1">
      <c r="A220" s="406" t="s">
        <v>319</v>
      </c>
      <c r="B220" s="406"/>
      <c r="C220" s="402" t="s">
        <v>245</v>
      </c>
      <c r="D220" s="402" t="s">
        <v>255</v>
      </c>
      <c r="E220" s="402" t="s">
        <v>211</v>
      </c>
      <c r="F220" s="364" t="s">
        <v>178</v>
      </c>
      <c r="G220" s="402" t="s">
        <v>215</v>
      </c>
      <c r="H220" s="439">
        <v>0</v>
      </c>
      <c r="I220" s="439"/>
      <c r="K220" s="224"/>
      <c r="L220" s="224"/>
      <c r="N220" s="225"/>
      <c r="O220" s="225"/>
      <c r="P220" s="225"/>
      <c r="Q220" s="225"/>
    </row>
    <row r="221" spans="1:17" s="226" customFormat="1" ht="63" hidden="1">
      <c r="A221" s="431" t="s">
        <v>366</v>
      </c>
      <c r="B221" s="406"/>
      <c r="C221" s="402" t="s">
        <v>245</v>
      </c>
      <c r="D221" s="402" t="s">
        <v>255</v>
      </c>
      <c r="E221" s="402" t="s">
        <v>211</v>
      </c>
      <c r="F221" s="368">
        <v>7000000000</v>
      </c>
      <c r="G221" s="402"/>
      <c r="H221" s="439">
        <f aca="true" t="shared" si="14" ref="H221:I223">H222</f>
        <v>0</v>
      </c>
      <c r="I221" s="439">
        <f t="shared" si="14"/>
        <v>0</v>
      </c>
      <c r="K221" s="224"/>
      <c r="L221" s="224"/>
      <c r="N221" s="225"/>
      <c r="O221" s="225"/>
      <c r="P221" s="225"/>
      <c r="Q221" s="225"/>
    </row>
    <row r="222" spans="1:17" s="226" customFormat="1" ht="78.75" hidden="1">
      <c r="A222" s="430" t="s">
        <v>367</v>
      </c>
      <c r="B222" s="406"/>
      <c r="C222" s="402" t="s">
        <v>245</v>
      </c>
      <c r="D222" s="402" t="s">
        <v>255</v>
      </c>
      <c r="E222" s="402" t="s">
        <v>211</v>
      </c>
      <c r="F222" s="364">
        <v>7001000000</v>
      </c>
      <c r="G222" s="402"/>
      <c r="H222" s="439">
        <f t="shared" si="14"/>
        <v>0</v>
      </c>
      <c r="I222" s="439">
        <f t="shared" si="14"/>
        <v>0</v>
      </c>
      <c r="K222" s="224"/>
      <c r="L222" s="224"/>
      <c r="N222" s="225"/>
      <c r="O222" s="225"/>
      <c r="P222" s="225"/>
      <c r="Q222" s="225"/>
    </row>
    <row r="223" spans="1:17" s="226" customFormat="1" ht="31.5" hidden="1">
      <c r="A223" s="430" t="s">
        <v>368</v>
      </c>
      <c r="B223" s="406"/>
      <c r="C223" s="402" t="s">
        <v>245</v>
      </c>
      <c r="D223" s="402" t="s">
        <v>255</v>
      </c>
      <c r="E223" s="402" t="s">
        <v>211</v>
      </c>
      <c r="F223" s="364">
        <v>7001000005</v>
      </c>
      <c r="G223" s="402"/>
      <c r="H223" s="439">
        <f t="shared" si="14"/>
        <v>0</v>
      </c>
      <c r="I223" s="439">
        <f t="shared" si="14"/>
        <v>0</v>
      </c>
      <c r="K223" s="224"/>
      <c r="L223" s="224"/>
      <c r="N223" s="225"/>
      <c r="O223" s="225"/>
      <c r="P223" s="225"/>
      <c r="Q223" s="225"/>
    </row>
    <row r="224" spans="1:17" s="226" customFormat="1" ht="31.5" hidden="1">
      <c r="A224" s="406" t="s">
        <v>319</v>
      </c>
      <c r="B224" s="406"/>
      <c r="C224" s="402" t="s">
        <v>245</v>
      </c>
      <c r="D224" s="402" t="s">
        <v>255</v>
      </c>
      <c r="E224" s="402" t="s">
        <v>211</v>
      </c>
      <c r="F224" s="364">
        <v>7001000005</v>
      </c>
      <c r="G224" s="402" t="s">
        <v>215</v>
      </c>
      <c r="H224" s="439">
        <v>0</v>
      </c>
      <c r="I224" s="439">
        <v>0</v>
      </c>
      <c r="K224" s="224"/>
      <c r="L224" s="224"/>
      <c r="N224" s="225"/>
      <c r="O224" s="225"/>
      <c r="P224" s="225"/>
      <c r="Q224" s="225"/>
    </row>
    <row r="225" spans="1:17" s="226" customFormat="1" ht="15.75" hidden="1">
      <c r="A225" s="405" t="s">
        <v>201</v>
      </c>
      <c r="B225" s="405"/>
      <c r="C225" s="402" t="s">
        <v>245</v>
      </c>
      <c r="D225" s="402" t="s">
        <v>255</v>
      </c>
      <c r="E225" s="402" t="s">
        <v>211</v>
      </c>
      <c r="F225" s="402" t="s">
        <v>419</v>
      </c>
      <c r="G225" s="402" t="s">
        <v>202</v>
      </c>
      <c r="H225" s="439">
        <v>0</v>
      </c>
      <c r="I225" s="439">
        <v>0</v>
      </c>
      <c r="K225" s="224"/>
      <c r="L225" s="224"/>
      <c r="N225" s="225"/>
      <c r="O225" s="225"/>
      <c r="P225" s="225"/>
      <c r="Q225" s="225"/>
    </row>
    <row r="226" spans="1:17" s="9" customFormat="1" ht="15.75">
      <c r="A226" s="400" t="s">
        <v>65</v>
      </c>
      <c r="B226" s="400"/>
      <c r="C226" s="401" t="s">
        <v>245</v>
      </c>
      <c r="D226" s="401" t="s">
        <v>259</v>
      </c>
      <c r="E226" s="401"/>
      <c r="F226" s="401"/>
      <c r="G226" s="401"/>
      <c r="H226" s="441">
        <f aca="true" t="shared" si="15" ref="H226:L230">H227</f>
        <v>146.92</v>
      </c>
      <c r="I226" s="441">
        <f t="shared" si="15"/>
        <v>146.92</v>
      </c>
      <c r="J226" s="204"/>
      <c r="K226" s="203">
        <f t="shared" si="15"/>
        <v>243.5</v>
      </c>
      <c r="L226" s="203">
        <f t="shared" si="15"/>
        <v>243.5</v>
      </c>
      <c r="N226" s="211">
        <f t="shared" si="11"/>
        <v>-96.58000000000001</v>
      </c>
      <c r="O226" s="211">
        <f t="shared" si="11"/>
        <v>-96.58000000000001</v>
      </c>
      <c r="P226" s="211">
        <f t="shared" si="12"/>
        <v>60.33675564681724</v>
      </c>
      <c r="Q226" s="211">
        <f t="shared" si="12"/>
        <v>60.33675564681724</v>
      </c>
    </row>
    <row r="227" spans="1:17" s="9" customFormat="1" ht="15.75">
      <c r="A227" s="400" t="s">
        <v>260</v>
      </c>
      <c r="B227" s="400"/>
      <c r="C227" s="401" t="s">
        <v>245</v>
      </c>
      <c r="D227" s="401" t="s">
        <v>259</v>
      </c>
      <c r="E227" s="401" t="s">
        <v>211</v>
      </c>
      <c r="F227" s="401"/>
      <c r="G227" s="401"/>
      <c r="H227" s="441">
        <f>7!H244</f>
        <v>146.92</v>
      </c>
      <c r="I227" s="441">
        <f>7!I244</f>
        <v>146.92</v>
      </c>
      <c r="J227" s="204"/>
      <c r="K227" s="203">
        <f t="shared" si="15"/>
        <v>243.5</v>
      </c>
      <c r="L227" s="203">
        <f t="shared" si="15"/>
        <v>243.5</v>
      </c>
      <c r="N227" s="211">
        <f t="shared" si="11"/>
        <v>-96.58000000000001</v>
      </c>
      <c r="O227" s="211">
        <f t="shared" si="11"/>
        <v>-96.58000000000001</v>
      </c>
      <c r="P227" s="211">
        <f t="shared" si="12"/>
        <v>60.33675564681724</v>
      </c>
      <c r="Q227" s="211">
        <f t="shared" si="12"/>
        <v>60.33675564681724</v>
      </c>
    </row>
    <row r="228" spans="1:17" ht="13.5" customHeight="1" hidden="1">
      <c r="A228" s="406" t="s">
        <v>261</v>
      </c>
      <c r="B228" s="406"/>
      <c r="C228" s="402" t="s">
        <v>245</v>
      </c>
      <c r="D228" s="402" t="s">
        <v>259</v>
      </c>
      <c r="E228" s="402" t="s">
        <v>211</v>
      </c>
      <c r="F228" s="402" t="s">
        <v>409</v>
      </c>
      <c r="G228" s="402"/>
      <c r="H228" s="440">
        <f t="shared" si="15"/>
        <v>90</v>
      </c>
      <c r="I228" s="440">
        <f t="shared" si="15"/>
        <v>90</v>
      </c>
      <c r="J228" s="196"/>
      <c r="K228" s="202">
        <f t="shared" si="15"/>
        <v>243.5</v>
      </c>
      <c r="L228" s="202">
        <f t="shared" si="15"/>
        <v>243.5</v>
      </c>
      <c r="N228" s="211">
        <f t="shared" si="11"/>
        <v>-153.5</v>
      </c>
      <c r="O228" s="211">
        <f t="shared" si="11"/>
        <v>-153.5</v>
      </c>
      <c r="P228" s="211">
        <f t="shared" si="12"/>
        <v>36.96098562628337</v>
      </c>
      <c r="Q228" s="211">
        <f t="shared" si="12"/>
        <v>36.96098562628337</v>
      </c>
    </row>
    <row r="229" spans="1:17" ht="15.75" hidden="1">
      <c r="A229" s="406" t="s">
        <v>411</v>
      </c>
      <c r="B229" s="406"/>
      <c r="C229" s="402" t="s">
        <v>245</v>
      </c>
      <c r="D229" s="402" t="s">
        <v>259</v>
      </c>
      <c r="E229" s="402" t="s">
        <v>211</v>
      </c>
      <c r="F229" s="402" t="s">
        <v>410</v>
      </c>
      <c r="G229" s="402"/>
      <c r="H229" s="440">
        <f t="shared" si="15"/>
        <v>90</v>
      </c>
      <c r="I229" s="440">
        <f t="shared" si="15"/>
        <v>90</v>
      </c>
      <c r="J229" s="196"/>
      <c r="K229" s="202">
        <f t="shared" si="15"/>
        <v>243.5</v>
      </c>
      <c r="L229" s="202">
        <f t="shared" si="15"/>
        <v>243.5</v>
      </c>
      <c r="N229" s="211">
        <f t="shared" si="11"/>
        <v>-153.5</v>
      </c>
      <c r="O229" s="211">
        <f t="shared" si="11"/>
        <v>-153.5</v>
      </c>
      <c r="P229" s="211">
        <f t="shared" si="12"/>
        <v>36.96098562628337</v>
      </c>
      <c r="Q229" s="211">
        <f t="shared" si="12"/>
        <v>36.96098562628337</v>
      </c>
    </row>
    <row r="230" spans="1:17" ht="78.75" hidden="1">
      <c r="A230" s="406" t="s">
        <v>311</v>
      </c>
      <c r="B230" s="406"/>
      <c r="C230" s="402" t="s">
        <v>245</v>
      </c>
      <c r="D230" s="402" t="s">
        <v>259</v>
      </c>
      <c r="E230" s="402" t="s">
        <v>211</v>
      </c>
      <c r="F230" s="402" t="s">
        <v>412</v>
      </c>
      <c r="G230" s="402"/>
      <c r="H230" s="440">
        <f t="shared" si="15"/>
        <v>90</v>
      </c>
      <c r="I230" s="440">
        <f t="shared" si="15"/>
        <v>90</v>
      </c>
      <c r="J230" s="196"/>
      <c r="K230" s="202">
        <f t="shared" si="15"/>
        <v>243.5</v>
      </c>
      <c r="L230" s="202">
        <f t="shared" si="15"/>
        <v>243.5</v>
      </c>
      <c r="N230" s="211">
        <f t="shared" si="11"/>
        <v>-153.5</v>
      </c>
      <c r="O230" s="211">
        <f t="shared" si="11"/>
        <v>-153.5</v>
      </c>
      <c r="P230" s="211">
        <f t="shared" si="12"/>
        <v>36.96098562628337</v>
      </c>
      <c r="Q230" s="211">
        <f t="shared" si="12"/>
        <v>36.96098562628337</v>
      </c>
    </row>
    <row r="231" spans="1:17" ht="15.75" hidden="1">
      <c r="A231" s="432" t="s">
        <v>523</v>
      </c>
      <c r="B231" s="405"/>
      <c r="C231" s="402" t="s">
        <v>245</v>
      </c>
      <c r="D231" s="402" t="s">
        <v>259</v>
      </c>
      <c r="E231" s="402" t="s">
        <v>211</v>
      </c>
      <c r="F231" s="402" t="s">
        <v>412</v>
      </c>
      <c r="G231" s="402" t="s">
        <v>232</v>
      </c>
      <c r="H231" s="440">
        <v>90</v>
      </c>
      <c r="I231" s="440">
        <v>90</v>
      </c>
      <c r="J231" s="196"/>
      <c r="K231" s="202">
        <v>243.5</v>
      </c>
      <c r="L231" s="202">
        <v>243.5</v>
      </c>
      <c r="N231" s="211">
        <f t="shared" si="11"/>
        <v>-153.5</v>
      </c>
      <c r="O231" s="211">
        <f t="shared" si="11"/>
        <v>-153.5</v>
      </c>
      <c r="P231" s="211">
        <f t="shared" si="12"/>
        <v>36.96098562628337</v>
      </c>
      <c r="Q231" s="211">
        <f t="shared" si="12"/>
        <v>36.96098562628337</v>
      </c>
    </row>
    <row r="232" spans="1:17" ht="15.75" customHeight="1">
      <c r="A232" s="400" t="s">
        <v>235</v>
      </c>
      <c r="B232" s="400"/>
      <c r="C232" s="401" t="s">
        <v>245</v>
      </c>
      <c r="D232" s="401" t="s">
        <v>87</v>
      </c>
      <c r="E232" s="401"/>
      <c r="F232" s="401"/>
      <c r="G232" s="401"/>
      <c r="H232" s="441">
        <f aca="true" t="shared" si="16" ref="H232:L235">H233</f>
        <v>5.27</v>
      </c>
      <c r="I232" s="441">
        <f t="shared" si="16"/>
        <v>6.91</v>
      </c>
      <c r="J232" s="196"/>
      <c r="K232" s="203">
        <f t="shared" si="16"/>
        <v>0</v>
      </c>
      <c r="L232" s="203">
        <f t="shared" si="16"/>
        <v>0</v>
      </c>
      <c r="N232" s="211">
        <f t="shared" si="11"/>
        <v>5.27</v>
      </c>
      <c r="O232" s="211">
        <f t="shared" si="11"/>
        <v>6.91</v>
      </c>
      <c r="P232" s="211" t="e">
        <f t="shared" si="12"/>
        <v>#DIV/0!</v>
      </c>
      <c r="Q232" s="211" t="e">
        <f t="shared" si="12"/>
        <v>#DIV/0!</v>
      </c>
    </row>
    <row r="233" spans="1:17" ht="31.5">
      <c r="A233" s="400" t="s">
        <v>292</v>
      </c>
      <c r="B233" s="400"/>
      <c r="C233" s="401" t="s">
        <v>245</v>
      </c>
      <c r="D233" s="401" t="s">
        <v>87</v>
      </c>
      <c r="E233" s="401" t="s">
        <v>211</v>
      </c>
      <c r="F233" s="401"/>
      <c r="G233" s="401"/>
      <c r="H233" s="441">
        <f>7!H250</f>
        <v>5.27</v>
      </c>
      <c r="I233" s="441">
        <f>7!I253</f>
        <v>6.91</v>
      </c>
      <c r="J233" s="196"/>
      <c r="K233" s="203">
        <f t="shared" si="16"/>
        <v>0</v>
      </c>
      <c r="L233" s="203">
        <f t="shared" si="16"/>
        <v>0</v>
      </c>
      <c r="N233" s="211">
        <f t="shared" si="11"/>
        <v>5.27</v>
      </c>
      <c r="O233" s="211">
        <f t="shared" si="11"/>
        <v>6.91</v>
      </c>
      <c r="P233" s="211" t="e">
        <f t="shared" si="12"/>
        <v>#DIV/0!</v>
      </c>
      <c r="Q233" s="211" t="e">
        <f t="shared" si="12"/>
        <v>#DIV/0!</v>
      </c>
    </row>
    <row r="234" spans="1:17" ht="15.75" hidden="1">
      <c r="A234" s="406" t="s">
        <v>237</v>
      </c>
      <c r="B234" s="406"/>
      <c r="C234" s="402" t="s">
        <v>245</v>
      </c>
      <c r="D234" s="402" t="s">
        <v>87</v>
      </c>
      <c r="E234" s="402" t="s">
        <v>211</v>
      </c>
      <c r="F234" s="402" t="s">
        <v>420</v>
      </c>
      <c r="G234" s="402"/>
      <c r="H234" s="440">
        <f t="shared" si="16"/>
        <v>0.7</v>
      </c>
      <c r="I234" s="440">
        <f t="shared" si="16"/>
        <v>0.5</v>
      </c>
      <c r="J234" s="196"/>
      <c r="K234" s="202">
        <f t="shared" si="16"/>
        <v>0</v>
      </c>
      <c r="L234" s="202">
        <f t="shared" si="16"/>
        <v>0</v>
      </c>
      <c r="N234" s="211">
        <f t="shared" si="11"/>
        <v>0.7</v>
      </c>
      <c r="O234" s="211">
        <f t="shared" si="11"/>
        <v>0.5</v>
      </c>
      <c r="P234" s="211" t="e">
        <f t="shared" si="12"/>
        <v>#DIV/0!</v>
      </c>
      <c r="Q234" s="211" t="e">
        <f t="shared" si="12"/>
        <v>#DIV/0!</v>
      </c>
    </row>
    <row r="235" spans="1:17" ht="15.75" hidden="1">
      <c r="A235" s="406" t="s">
        <v>238</v>
      </c>
      <c r="B235" s="406"/>
      <c r="C235" s="402" t="s">
        <v>245</v>
      </c>
      <c r="D235" s="402" t="s">
        <v>87</v>
      </c>
      <c r="E235" s="402" t="s">
        <v>211</v>
      </c>
      <c r="F235" s="402" t="s">
        <v>421</v>
      </c>
      <c r="G235" s="402"/>
      <c r="H235" s="440">
        <f t="shared" si="16"/>
        <v>0.7</v>
      </c>
      <c r="I235" s="440">
        <f t="shared" si="16"/>
        <v>0.5</v>
      </c>
      <c r="J235" s="196"/>
      <c r="K235" s="202">
        <f t="shared" si="16"/>
        <v>0</v>
      </c>
      <c r="L235" s="202">
        <f t="shared" si="16"/>
        <v>0</v>
      </c>
      <c r="N235" s="211">
        <f t="shared" si="11"/>
        <v>0.7</v>
      </c>
      <c r="O235" s="211">
        <f t="shared" si="11"/>
        <v>0.5</v>
      </c>
      <c r="P235" s="211" t="e">
        <f t="shared" si="12"/>
        <v>#DIV/0!</v>
      </c>
      <c r="Q235" s="211" t="e">
        <f t="shared" si="12"/>
        <v>#DIV/0!</v>
      </c>
    </row>
    <row r="236" spans="1:17" ht="31.5" hidden="1">
      <c r="A236" s="405" t="s">
        <v>239</v>
      </c>
      <c r="B236" s="405"/>
      <c r="C236" s="402" t="s">
        <v>245</v>
      </c>
      <c r="D236" s="402" t="s">
        <v>87</v>
      </c>
      <c r="E236" s="402" t="s">
        <v>211</v>
      </c>
      <c r="F236" s="402" t="s">
        <v>421</v>
      </c>
      <c r="G236" s="402" t="s">
        <v>203</v>
      </c>
      <c r="H236" s="440">
        <v>0.7</v>
      </c>
      <c r="I236" s="440">
        <v>0.5</v>
      </c>
      <c r="J236" s="196"/>
      <c r="K236" s="202">
        <v>0</v>
      </c>
      <c r="L236" s="202"/>
      <c r="N236" s="211">
        <f t="shared" si="11"/>
        <v>0.7</v>
      </c>
      <c r="O236" s="211">
        <f t="shared" si="11"/>
        <v>0.5</v>
      </c>
      <c r="P236" s="211" t="e">
        <f t="shared" si="12"/>
        <v>#DIV/0!</v>
      </c>
      <c r="Q236" s="211" t="e">
        <f t="shared" si="12"/>
        <v>#DIV/0!</v>
      </c>
    </row>
    <row r="237" spans="1:17" s="9" customFormat="1" ht="31.5" customHeight="1">
      <c r="A237" s="400" t="s">
        <v>287</v>
      </c>
      <c r="B237" s="400"/>
      <c r="C237" s="401" t="s">
        <v>245</v>
      </c>
      <c r="D237" s="401" t="s">
        <v>246</v>
      </c>
      <c r="E237" s="401"/>
      <c r="F237" s="401"/>
      <c r="G237" s="401"/>
      <c r="H237" s="441">
        <f aca="true" t="shared" si="17" ref="H237:L239">H238</f>
        <v>137.91</v>
      </c>
      <c r="I237" s="441">
        <f t="shared" si="17"/>
        <v>119.46</v>
      </c>
      <c r="J237" s="204"/>
      <c r="K237" s="203">
        <f t="shared" si="17"/>
        <v>64.3</v>
      </c>
      <c r="L237" s="203">
        <f t="shared" si="17"/>
        <v>64.3</v>
      </c>
      <c r="N237" s="211">
        <f t="shared" si="11"/>
        <v>73.61</v>
      </c>
      <c r="O237" s="211">
        <f t="shared" si="11"/>
        <v>55.16</v>
      </c>
      <c r="P237" s="211">
        <f t="shared" si="12"/>
        <v>214.47900466562987</v>
      </c>
      <c r="Q237" s="211">
        <f t="shared" si="12"/>
        <v>185.78538102643859</v>
      </c>
    </row>
    <row r="238" spans="1:17" ht="18" customHeight="1">
      <c r="A238" s="405" t="s">
        <v>320</v>
      </c>
      <c r="B238" s="405"/>
      <c r="C238" s="402" t="s">
        <v>245</v>
      </c>
      <c r="D238" s="402" t="s">
        <v>246</v>
      </c>
      <c r="E238" s="402" t="s">
        <v>222</v>
      </c>
      <c r="F238" s="402"/>
      <c r="G238" s="402"/>
      <c r="H238" s="438">
        <f>7!H255</f>
        <v>137.91</v>
      </c>
      <c r="I238" s="438">
        <f>7!I255</f>
        <v>119.46</v>
      </c>
      <c r="J238" s="207"/>
      <c r="K238" s="200">
        <f t="shared" si="17"/>
        <v>64.3</v>
      </c>
      <c r="L238" s="200">
        <f t="shared" si="17"/>
        <v>64.3</v>
      </c>
      <c r="N238" s="211">
        <f t="shared" si="11"/>
        <v>73.61</v>
      </c>
      <c r="O238" s="211">
        <f t="shared" si="11"/>
        <v>55.16</v>
      </c>
      <c r="P238" s="211">
        <f t="shared" si="12"/>
        <v>214.47900466562987</v>
      </c>
      <c r="Q238" s="211">
        <f t="shared" si="12"/>
        <v>185.78538102643859</v>
      </c>
    </row>
    <row r="239" spans="1:17" ht="12.75" hidden="1">
      <c r="A239" s="251" t="s">
        <v>101</v>
      </c>
      <c r="B239" s="251"/>
      <c r="C239" s="46" t="s">
        <v>245</v>
      </c>
      <c r="D239" s="46" t="s">
        <v>246</v>
      </c>
      <c r="E239" s="46" t="s">
        <v>222</v>
      </c>
      <c r="F239" s="46" t="s">
        <v>422</v>
      </c>
      <c r="G239" s="46"/>
      <c r="H239" s="252">
        <f t="shared" si="17"/>
        <v>109.5</v>
      </c>
      <c r="I239" s="252">
        <f t="shared" si="17"/>
        <v>109.5</v>
      </c>
      <c r="J239" s="196"/>
      <c r="K239" s="202">
        <f t="shared" si="17"/>
        <v>64.3</v>
      </c>
      <c r="L239" s="202">
        <f t="shared" si="17"/>
        <v>64.3</v>
      </c>
      <c r="N239" s="211">
        <f t="shared" si="11"/>
        <v>45.2</v>
      </c>
      <c r="O239" s="211">
        <f t="shared" si="11"/>
        <v>45.2</v>
      </c>
      <c r="P239" s="211">
        <f t="shared" si="12"/>
        <v>170.29548989113533</v>
      </c>
      <c r="Q239" s="211">
        <f t="shared" si="12"/>
        <v>170.29548989113533</v>
      </c>
    </row>
    <row r="240" spans="1:17" ht="51" hidden="1">
      <c r="A240" s="254" t="s">
        <v>66</v>
      </c>
      <c r="B240" s="254"/>
      <c r="C240" s="46" t="s">
        <v>245</v>
      </c>
      <c r="D240" s="46" t="s">
        <v>246</v>
      </c>
      <c r="E240" s="46" t="s">
        <v>222</v>
      </c>
      <c r="F240" s="46" t="s">
        <v>423</v>
      </c>
      <c r="G240" s="46"/>
      <c r="H240" s="252">
        <f>H241+H246+H243</f>
        <v>109.5</v>
      </c>
      <c r="I240" s="252">
        <f>I241+I246+I243</f>
        <v>109.5</v>
      </c>
      <c r="J240" s="202"/>
      <c r="K240" s="202">
        <f>K241+K246</f>
        <v>64.3</v>
      </c>
      <c r="L240" s="202">
        <f>L241+L246</f>
        <v>64.3</v>
      </c>
      <c r="N240" s="211">
        <f t="shared" si="11"/>
        <v>45.2</v>
      </c>
      <c r="O240" s="211">
        <f t="shared" si="11"/>
        <v>45.2</v>
      </c>
      <c r="P240" s="211">
        <f t="shared" si="12"/>
        <v>170.29548989113533</v>
      </c>
      <c r="Q240" s="211">
        <f t="shared" si="12"/>
        <v>170.29548989113533</v>
      </c>
    </row>
    <row r="241" spans="1:17" s="9" customFormat="1" ht="38.25" hidden="1">
      <c r="A241" s="250" t="s">
        <v>67</v>
      </c>
      <c r="B241" s="250"/>
      <c r="C241" s="45" t="s">
        <v>245</v>
      </c>
      <c r="D241" s="45" t="s">
        <v>246</v>
      </c>
      <c r="E241" s="45" t="s">
        <v>222</v>
      </c>
      <c r="F241" s="45" t="s">
        <v>424</v>
      </c>
      <c r="G241" s="45"/>
      <c r="H241" s="253">
        <v>68.8</v>
      </c>
      <c r="I241" s="253">
        <v>68.8</v>
      </c>
      <c r="J241" s="204"/>
      <c r="K241" s="203">
        <f>K242</f>
        <v>48.6</v>
      </c>
      <c r="L241" s="203">
        <f>L242</f>
        <v>48.6</v>
      </c>
      <c r="N241" s="211">
        <f t="shared" si="11"/>
        <v>20.199999999999996</v>
      </c>
      <c r="O241" s="211">
        <f t="shared" si="11"/>
        <v>20.199999999999996</v>
      </c>
      <c r="P241" s="211">
        <f t="shared" si="12"/>
        <v>141.56378600823047</v>
      </c>
      <c r="Q241" s="211">
        <f t="shared" si="12"/>
        <v>141.56378600823047</v>
      </c>
    </row>
    <row r="242" spans="1:17" ht="12.75" hidden="1">
      <c r="A242" s="44" t="s">
        <v>101</v>
      </c>
      <c r="B242" s="44"/>
      <c r="C242" s="46" t="s">
        <v>245</v>
      </c>
      <c r="D242" s="46" t="s">
        <v>246</v>
      </c>
      <c r="E242" s="46" t="s">
        <v>222</v>
      </c>
      <c r="F242" s="46" t="s">
        <v>424</v>
      </c>
      <c r="G242" s="46" t="s">
        <v>214</v>
      </c>
      <c r="H242" s="51">
        <v>60.7</v>
      </c>
      <c r="I242" s="51">
        <v>60.7</v>
      </c>
      <c r="J242" s="196"/>
      <c r="K242" s="200">
        <v>48.6</v>
      </c>
      <c r="L242" s="200">
        <v>48.6</v>
      </c>
      <c r="N242" s="211">
        <f t="shared" si="11"/>
        <v>12.100000000000001</v>
      </c>
      <c r="O242" s="211">
        <f t="shared" si="11"/>
        <v>12.100000000000001</v>
      </c>
      <c r="P242" s="211">
        <f t="shared" si="12"/>
        <v>124.89711934156378</v>
      </c>
      <c r="Q242" s="211">
        <f t="shared" si="12"/>
        <v>124.89711934156378</v>
      </c>
    </row>
    <row r="243" spans="1:17" ht="38.25" hidden="1">
      <c r="A243" s="250" t="s">
        <v>515</v>
      </c>
      <c r="B243" s="44"/>
      <c r="C243" s="46" t="s">
        <v>245</v>
      </c>
      <c r="D243" s="46" t="s">
        <v>246</v>
      </c>
      <c r="E243" s="46" t="s">
        <v>222</v>
      </c>
      <c r="F243" s="46" t="s">
        <v>516</v>
      </c>
      <c r="G243" s="46" t="s">
        <v>214</v>
      </c>
      <c r="H243" s="252">
        <f>H244</f>
        <v>9.9</v>
      </c>
      <c r="I243" s="252">
        <f>I244</f>
        <v>9.9</v>
      </c>
      <c r="J243" s="196"/>
      <c r="K243" s="202">
        <v>25.6</v>
      </c>
      <c r="L243" s="202">
        <v>25.6</v>
      </c>
      <c r="N243" s="211">
        <f t="shared" si="11"/>
        <v>-15.700000000000001</v>
      </c>
      <c r="O243" s="211">
        <f t="shared" si="11"/>
        <v>-15.700000000000001</v>
      </c>
      <c r="P243" s="211">
        <f t="shared" si="12"/>
        <v>38.671875</v>
      </c>
      <c r="Q243" s="211">
        <f t="shared" si="12"/>
        <v>38.671875</v>
      </c>
    </row>
    <row r="244" spans="1:17" ht="12.75" hidden="1">
      <c r="A244" s="44" t="s">
        <v>101</v>
      </c>
      <c r="B244" s="251"/>
      <c r="C244" s="46" t="s">
        <v>245</v>
      </c>
      <c r="D244" s="46" t="s">
        <v>246</v>
      </c>
      <c r="E244" s="46" t="s">
        <v>222</v>
      </c>
      <c r="F244" s="46" t="s">
        <v>516</v>
      </c>
      <c r="G244" s="46" t="s">
        <v>214</v>
      </c>
      <c r="H244" s="252">
        <v>9.9</v>
      </c>
      <c r="I244" s="252">
        <v>9.9</v>
      </c>
      <c r="J244" s="196"/>
      <c r="K244" s="202">
        <v>25.6</v>
      </c>
      <c r="L244" s="202">
        <v>25.6</v>
      </c>
      <c r="N244" s="211">
        <f aca="true" t="shared" si="18" ref="N244:O247">H244-K244</f>
        <v>-15.700000000000001</v>
      </c>
      <c r="O244" s="211">
        <f t="shared" si="18"/>
        <v>-15.700000000000001</v>
      </c>
      <c r="P244" s="211">
        <f aca="true" t="shared" si="19" ref="P244:Q247">H244/K244*100</f>
        <v>38.671875</v>
      </c>
      <c r="Q244" s="211">
        <f t="shared" si="19"/>
        <v>38.671875</v>
      </c>
    </row>
    <row r="245" spans="1:17" ht="25.5" hidden="1">
      <c r="A245" s="254" t="s">
        <v>20</v>
      </c>
      <c r="B245" s="254"/>
      <c r="C245" s="46" t="s">
        <v>245</v>
      </c>
      <c r="D245" s="46" t="s">
        <v>246</v>
      </c>
      <c r="E245" s="46" t="s">
        <v>222</v>
      </c>
      <c r="F245" s="46" t="s">
        <v>425</v>
      </c>
      <c r="G245" s="46" t="s">
        <v>214</v>
      </c>
      <c r="H245" s="252">
        <v>25.6</v>
      </c>
      <c r="I245" s="252">
        <v>25.6</v>
      </c>
      <c r="J245" s="196"/>
      <c r="K245" s="202">
        <v>25.6</v>
      </c>
      <c r="L245" s="202">
        <v>25.6</v>
      </c>
      <c r="N245" s="211">
        <f t="shared" si="18"/>
        <v>0</v>
      </c>
      <c r="O245" s="211">
        <f t="shared" si="18"/>
        <v>0</v>
      </c>
      <c r="P245" s="211">
        <f t="shared" si="19"/>
        <v>100</v>
      </c>
      <c r="Q245" s="211">
        <f t="shared" si="19"/>
        <v>100</v>
      </c>
    </row>
    <row r="246" spans="1:17" s="9" customFormat="1" ht="25.5" hidden="1">
      <c r="A246" s="255" t="s">
        <v>347</v>
      </c>
      <c r="B246" s="255"/>
      <c r="C246" s="45" t="s">
        <v>245</v>
      </c>
      <c r="D246" s="45" t="s">
        <v>246</v>
      </c>
      <c r="E246" s="45" t="s">
        <v>222</v>
      </c>
      <c r="F246" s="45" t="s">
        <v>343</v>
      </c>
      <c r="G246" s="45"/>
      <c r="H246" s="253">
        <f>H247</f>
        <v>30.8</v>
      </c>
      <c r="I246" s="253">
        <f>I247</f>
        <v>30.8</v>
      </c>
      <c r="J246" s="213"/>
      <c r="K246" s="203">
        <f>K247</f>
        <v>15.7</v>
      </c>
      <c r="L246" s="203">
        <f>L247</f>
        <v>15.7</v>
      </c>
      <c r="N246" s="211">
        <f t="shared" si="18"/>
        <v>15.100000000000001</v>
      </c>
      <c r="O246" s="211">
        <f t="shared" si="18"/>
        <v>15.100000000000001</v>
      </c>
      <c r="P246" s="211">
        <f t="shared" si="19"/>
        <v>196.1783439490446</v>
      </c>
      <c r="Q246" s="211">
        <f t="shared" si="19"/>
        <v>196.1783439490446</v>
      </c>
    </row>
    <row r="247" spans="1:17" ht="12.75" hidden="1">
      <c r="A247" s="44" t="s">
        <v>101</v>
      </c>
      <c r="B247" s="44"/>
      <c r="C247" s="46" t="s">
        <v>245</v>
      </c>
      <c r="D247" s="46" t="s">
        <v>246</v>
      </c>
      <c r="E247" s="46" t="s">
        <v>222</v>
      </c>
      <c r="F247" s="46" t="s">
        <v>343</v>
      </c>
      <c r="G247" s="46" t="s">
        <v>214</v>
      </c>
      <c r="H247" s="252">
        <v>30.8</v>
      </c>
      <c r="I247" s="252">
        <v>30.8</v>
      </c>
      <c r="J247" s="196"/>
      <c r="K247" s="202">
        <v>15.7</v>
      </c>
      <c r="L247" s="202">
        <v>15.7</v>
      </c>
      <c r="N247" s="211">
        <f t="shared" si="18"/>
        <v>15.100000000000001</v>
      </c>
      <c r="O247" s="211">
        <f t="shared" si="18"/>
        <v>15.100000000000001</v>
      </c>
      <c r="P247" s="211">
        <f t="shared" si="19"/>
        <v>196.1783439490446</v>
      </c>
      <c r="Q247" s="211">
        <f t="shared" si="19"/>
        <v>196.1783439490446</v>
      </c>
    </row>
    <row r="248" spans="1:12" ht="15" hidden="1">
      <c r="A248" s="97" t="s">
        <v>54</v>
      </c>
      <c r="B248" s="97"/>
      <c r="C248" s="94" t="s">
        <v>245</v>
      </c>
      <c r="D248" s="94" t="s">
        <v>246</v>
      </c>
      <c r="E248" s="94" t="s">
        <v>222</v>
      </c>
      <c r="F248" s="94" t="s">
        <v>68</v>
      </c>
      <c r="G248" s="94" t="s">
        <v>214</v>
      </c>
      <c r="H248" s="96">
        <v>22.9</v>
      </c>
      <c r="I248" s="96">
        <v>22.9</v>
      </c>
      <c r="K248" s="96">
        <v>22.9</v>
      </c>
      <c r="L248" s="96">
        <v>22.9</v>
      </c>
    </row>
    <row r="249" spans="1:12" ht="15" hidden="1">
      <c r="A249" s="95" t="s">
        <v>18</v>
      </c>
      <c r="B249" s="95"/>
      <c r="C249" s="94" t="s">
        <v>245</v>
      </c>
      <c r="D249" s="94" t="s">
        <v>246</v>
      </c>
      <c r="E249" s="94" t="s">
        <v>222</v>
      </c>
      <c r="F249" s="94" t="s">
        <v>68</v>
      </c>
      <c r="G249" s="94" t="s">
        <v>214</v>
      </c>
      <c r="H249" s="96">
        <v>22.9</v>
      </c>
      <c r="I249" s="96">
        <v>22.9</v>
      </c>
      <c r="K249" s="96">
        <v>22.9</v>
      </c>
      <c r="L249" s="96">
        <v>22.9</v>
      </c>
    </row>
    <row r="250" spans="1:12" ht="30" hidden="1">
      <c r="A250" s="97" t="s">
        <v>20</v>
      </c>
      <c r="B250" s="97"/>
      <c r="C250" s="94" t="s">
        <v>245</v>
      </c>
      <c r="D250" s="94" t="s">
        <v>246</v>
      </c>
      <c r="E250" s="94" t="s">
        <v>222</v>
      </c>
      <c r="F250" s="94" t="s">
        <v>68</v>
      </c>
      <c r="G250" s="94" t="s">
        <v>214</v>
      </c>
      <c r="H250" s="96">
        <v>22.9</v>
      </c>
      <c r="I250" s="96">
        <v>22.9</v>
      </c>
      <c r="K250" s="96">
        <v>22.9</v>
      </c>
      <c r="L250" s="96">
        <v>22.9</v>
      </c>
    </row>
    <row r="251" spans="1:12" ht="15">
      <c r="A251" s="131"/>
      <c r="B251" s="131"/>
      <c r="C251" s="99"/>
      <c r="D251" s="99"/>
      <c r="E251" s="99"/>
      <c r="F251" s="99"/>
      <c r="G251" s="99"/>
      <c r="H251" s="100"/>
      <c r="I251" s="100"/>
      <c r="K251" s="100"/>
      <c r="L251" s="100"/>
    </row>
    <row r="252" spans="1:12" ht="15" hidden="1">
      <c r="A252" s="131" t="s">
        <v>105</v>
      </c>
      <c r="B252" s="131"/>
      <c r="C252" s="99"/>
      <c r="D252" s="99" t="s">
        <v>187</v>
      </c>
      <c r="E252" s="99"/>
      <c r="F252" s="99"/>
      <c r="G252" s="99"/>
      <c r="H252" s="132"/>
      <c r="I252" s="132"/>
      <c r="K252" s="132"/>
      <c r="L252" s="132"/>
    </row>
    <row r="253" spans="1:12" ht="15" hidden="1">
      <c r="A253" s="98"/>
      <c r="B253" s="98"/>
      <c r="C253" s="99"/>
      <c r="D253" s="133"/>
      <c r="E253" s="133"/>
      <c r="F253" s="133"/>
      <c r="G253" s="133"/>
      <c r="H253" s="134"/>
      <c r="I253" s="134"/>
      <c r="K253" s="134"/>
      <c r="L253" s="134"/>
    </row>
    <row r="254" spans="1:12" ht="14.25">
      <c r="A254" s="135"/>
      <c r="B254" s="135"/>
      <c r="C254" s="133"/>
      <c r="D254" s="133"/>
      <c r="E254" s="133"/>
      <c r="F254" s="133"/>
      <c r="G254" s="133"/>
      <c r="H254" s="134"/>
      <c r="I254" s="134"/>
      <c r="K254" s="134"/>
      <c r="L254" s="134"/>
    </row>
    <row r="255" spans="1:12" ht="15">
      <c r="A255" s="131"/>
      <c r="B255" s="131"/>
      <c r="C255" s="99"/>
      <c r="D255" s="99"/>
      <c r="E255" s="99"/>
      <c r="F255" s="99"/>
      <c r="G255" s="99"/>
      <c r="H255" s="132"/>
      <c r="I255" s="132"/>
      <c r="K255" s="132"/>
      <c r="L255" s="132"/>
    </row>
    <row r="256" spans="1:12" ht="15">
      <c r="A256" s="131"/>
      <c r="B256" s="131"/>
      <c r="C256" s="99"/>
      <c r="D256" s="99"/>
      <c r="E256" s="99"/>
      <c r="F256" s="99"/>
      <c r="G256" s="99"/>
      <c r="H256" s="132"/>
      <c r="I256" s="132"/>
      <c r="K256" s="132"/>
      <c r="L256" s="132"/>
    </row>
    <row r="257" spans="1:12" ht="15">
      <c r="A257" s="131"/>
      <c r="B257" s="131"/>
      <c r="C257" s="99"/>
      <c r="D257" s="99"/>
      <c r="E257" s="99"/>
      <c r="F257" s="99"/>
      <c r="G257" s="99"/>
      <c r="H257" s="132"/>
      <c r="I257" s="132"/>
      <c r="K257" s="132"/>
      <c r="L257" s="132"/>
    </row>
    <row r="258" spans="1:12" ht="15">
      <c r="A258" s="131"/>
      <c r="B258" s="131"/>
      <c r="C258" s="99"/>
      <c r="D258" s="99"/>
      <c r="E258" s="99"/>
      <c r="F258" s="99"/>
      <c r="G258" s="99"/>
      <c r="H258" s="132"/>
      <c r="I258" s="132"/>
      <c r="K258" s="132"/>
      <c r="L258" s="132"/>
    </row>
    <row r="259" spans="1:12" ht="15">
      <c r="A259" s="136"/>
      <c r="B259" s="136"/>
      <c r="C259" s="133"/>
      <c r="D259" s="133"/>
      <c r="E259" s="133"/>
      <c r="F259" s="133"/>
      <c r="G259" s="99"/>
      <c r="H259" s="132"/>
      <c r="I259" s="132"/>
      <c r="K259" s="132"/>
      <c r="L259" s="132"/>
    </row>
    <row r="260" spans="1:12" ht="14.25">
      <c r="A260" s="135"/>
      <c r="B260" s="135"/>
      <c r="C260" s="133"/>
      <c r="D260" s="133"/>
      <c r="E260" s="133"/>
      <c r="F260" s="133"/>
      <c r="G260" s="133"/>
      <c r="H260" s="134"/>
      <c r="I260" s="134"/>
      <c r="K260" s="134"/>
      <c r="L260" s="134"/>
    </row>
    <row r="261" spans="1:12" ht="15">
      <c r="A261" s="102"/>
      <c r="B261" s="102"/>
      <c r="C261" s="99"/>
      <c r="D261" s="99"/>
      <c r="E261" s="99"/>
      <c r="F261" s="99"/>
      <c r="G261" s="99"/>
      <c r="H261" s="132"/>
      <c r="I261" s="132"/>
      <c r="K261" s="132"/>
      <c r="L261" s="132"/>
    </row>
    <row r="262" spans="1:12" ht="15">
      <c r="A262" s="103"/>
      <c r="B262" s="103"/>
      <c r="C262" s="99"/>
      <c r="D262" s="99"/>
      <c r="E262" s="99"/>
      <c r="F262" s="99"/>
      <c r="G262" s="99"/>
      <c r="H262" s="132"/>
      <c r="I262" s="132"/>
      <c r="K262" s="132"/>
      <c r="L262" s="132"/>
    </row>
    <row r="263" spans="1:12" ht="15">
      <c r="A263" s="103"/>
      <c r="B263" s="103"/>
      <c r="C263" s="99"/>
      <c r="D263" s="99"/>
      <c r="E263" s="99"/>
      <c r="F263" s="99"/>
      <c r="G263" s="99"/>
      <c r="H263" s="132"/>
      <c r="I263" s="132"/>
      <c r="K263" s="132"/>
      <c r="L263" s="132"/>
    </row>
    <row r="264" spans="1:12" ht="15">
      <c r="A264" s="103"/>
      <c r="B264" s="103"/>
      <c r="C264" s="99"/>
      <c r="D264" s="99"/>
      <c r="E264" s="99"/>
      <c r="F264" s="99"/>
      <c r="G264" s="99"/>
      <c r="H264" s="132"/>
      <c r="I264" s="132"/>
      <c r="K264" s="132"/>
      <c r="L264" s="132"/>
    </row>
    <row r="265" spans="1:12" ht="15">
      <c r="A265" s="135"/>
      <c r="B265" s="135"/>
      <c r="C265" s="99"/>
      <c r="D265" s="133"/>
      <c r="E265" s="133"/>
      <c r="F265" s="133"/>
      <c r="G265" s="133"/>
      <c r="H265" s="134"/>
      <c r="I265" s="134"/>
      <c r="K265" s="134"/>
      <c r="L265" s="134"/>
    </row>
    <row r="266" spans="1:12" ht="15">
      <c r="A266" s="131"/>
      <c r="B266" s="131"/>
      <c r="C266" s="99"/>
      <c r="D266" s="99"/>
      <c r="E266" s="99"/>
      <c r="F266" s="99"/>
      <c r="G266" s="99"/>
      <c r="H266" s="132"/>
      <c r="I266" s="132"/>
      <c r="K266" s="132"/>
      <c r="L266" s="132"/>
    </row>
    <row r="267" spans="1:12" ht="15">
      <c r="A267" s="131"/>
      <c r="B267" s="131"/>
      <c r="C267" s="99"/>
      <c r="D267" s="99"/>
      <c r="E267" s="99"/>
      <c r="F267" s="99"/>
      <c r="G267" s="99"/>
      <c r="H267" s="132"/>
      <c r="I267" s="132"/>
      <c r="K267" s="132"/>
      <c r="L267" s="132"/>
    </row>
    <row r="268" spans="1:12" ht="15">
      <c r="A268" s="131"/>
      <c r="B268" s="131"/>
      <c r="C268" s="99"/>
      <c r="D268" s="99"/>
      <c r="E268" s="99"/>
      <c r="F268" s="99"/>
      <c r="G268" s="99"/>
      <c r="H268" s="132"/>
      <c r="I268" s="132"/>
      <c r="K268" s="132"/>
      <c r="L268" s="132"/>
    </row>
    <row r="269" spans="1:12" ht="15">
      <c r="A269" s="131"/>
      <c r="B269" s="131"/>
      <c r="C269" s="99"/>
      <c r="D269" s="99"/>
      <c r="E269" s="99"/>
      <c r="F269" s="99"/>
      <c r="G269" s="99"/>
      <c r="H269" s="132"/>
      <c r="I269" s="132"/>
      <c r="K269" s="132"/>
      <c r="L269" s="132"/>
    </row>
    <row r="270" spans="1:12" ht="15">
      <c r="A270" s="98"/>
      <c r="B270" s="98"/>
      <c r="C270" s="99"/>
      <c r="D270" s="133"/>
      <c r="E270" s="133"/>
      <c r="F270" s="133"/>
      <c r="G270" s="133"/>
      <c r="H270" s="134"/>
      <c r="I270" s="134"/>
      <c r="K270" s="134"/>
      <c r="L270" s="134"/>
    </row>
    <row r="271" spans="1:12" s="9" customFormat="1" ht="14.25">
      <c r="A271" s="135"/>
      <c r="B271" s="135"/>
      <c r="C271" s="133"/>
      <c r="D271" s="133"/>
      <c r="E271" s="133"/>
      <c r="F271" s="133"/>
      <c r="G271" s="133"/>
      <c r="H271" s="134"/>
      <c r="I271" s="134"/>
      <c r="K271" s="134"/>
      <c r="L271" s="134"/>
    </row>
    <row r="272" spans="1:12" ht="14.25">
      <c r="A272" s="135"/>
      <c r="B272" s="135"/>
      <c r="C272" s="133"/>
      <c r="D272" s="133"/>
      <c r="E272" s="133"/>
      <c r="F272" s="133"/>
      <c r="G272" s="133"/>
      <c r="H272" s="134"/>
      <c r="I272" s="134"/>
      <c r="K272" s="134"/>
      <c r="L272" s="134"/>
    </row>
    <row r="273" spans="1:12" ht="15">
      <c r="A273" s="103"/>
      <c r="B273" s="103"/>
      <c r="C273" s="99"/>
      <c r="D273" s="99"/>
      <c r="E273" s="99"/>
      <c r="F273" s="99"/>
      <c r="G273" s="99"/>
      <c r="H273" s="132"/>
      <c r="I273" s="132"/>
      <c r="K273" s="132"/>
      <c r="L273" s="132"/>
    </row>
    <row r="274" spans="1:12" ht="15">
      <c r="A274" s="131"/>
      <c r="B274" s="131"/>
      <c r="C274" s="99"/>
      <c r="D274" s="99"/>
      <c r="E274" s="99"/>
      <c r="F274" s="99"/>
      <c r="G274" s="99"/>
      <c r="H274" s="132"/>
      <c r="I274" s="132"/>
      <c r="K274" s="132"/>
      <c r="L274" s="132"/>
    </row>
    <row r="275" spans="1:12" ht="15">
      <c r="A275" s="131"/>
      <c r="B275" s="131"/>
      <c r="C275" s="99"/>
      <c r="D275" s="99"/>
      <c r="E275" s="99"/>
      <c r="F275" s="99"/>
      <c r="G275" s="99"/>
      <c r="H275" s="132"/>
      <c r="I275" s="132"/>
      <c r="K275" s="132"/>
      <c r="L275" s="132"/>
    </row>
    <row r="276" spans="1:12" ht="15">
      <c r="A276" s="131"/>
      <c r="B276" s="131"/>
      <c r="C276" s="99"/>
      <c r="D276" s="99"/>
      <c r="E276" s="99"/>
      <c r="F276" s="99"/>
      <c r="G276" s="99"/>
      <c r="H276" s="132"/>
      <c r="I276" s="132"/>
      <c r="K276" s="132"/>
      <c r="L276" s="132"/>
    </row>
    <row r="277" spans="1:12" s="9" customFormat="1" ht="14.25">
      <c r="A277" s="135"/>
      <c r="B277" s="135"/>
      <c r="C277" s="133"/>
      <c r="D277" s="133"/>
      <c r="E277" s="133"/>
      <c r="F277" s="133"/>
      <c r="G277" s="133"/>
      <c r="H277" s="134"/>
      <c r="I277" s="134"/>
      <c r="K277" s="134"/>
      <c r="L277" s="134"/>
    </row>
    <row r="278" spans="1:12" ht="14.25">
      <c r="A278" s="135"/>
      <c r="B278" s="135"/>
      <c r="C278" s="133"/>
      <c r="D278" s="133"/>
      <c r="E278" s="133"/>
      <c r="F278" s="133"/>
      <c r="G278" s="133"/>
      <c r="H278" s="134"/>
      <c r="I278" s="134"/>
      <c r="K278" s="134"/>
      <c r="L278" s="134"/>
    </row>
    <row r="279" spans="1:12" ht="15">
      <c r="A279" s="102"/>
      <c r="B279" s="102"/>
      <c r="C279" s="99"/>
      <c r="D279" s="99"/>
      <c r="E279" s="99"/>
      <c r="F279" s="99"/>
      <c r="G279" s="99"/>
      <c r="H279" s="132"/>
      <c r="I279" s="132"/>
      <c r="K279" s="132"/>
      <c r="L279" s="132"/>
    </row>
    <row r="280" spans="1:12" ht="15">
      <c r="A280" s="103"/>
      <c r="B280" s="103"/>
      <c r="C280" s="99"/>
      <c r="D280" s="99"/>
      <c r="E280" s="99"/>
      <c r="F280" s="99"/>
      <c r="G280" s="99"/>
      <c r="H280" s="132"/>
      <c r="I280" s="132"/>
      <c r="K280" s="132"/>
      <c r="L280" s="132"/>
    </row>
    <row r="281" spans="1:12" ht="15">
      <c r="A281" s="103"/>
      <c r="B281" s="103"/>
      <c r="C281" s="99"/>
      <c r="D281" s="99"/>
      <c r="E281" s="99"/>
      <c r="F281" s="99"/>
      <c r="G281" s="99"/>
      <c r="H281" s="132"/>
      <c r="I281" s="132"/>
      <c r="K281" s="132"/>
      <c r="L281" s="132"/>
    </row>
    <row r="282" spans="1:12" ht="15">
      <c r="A282" s="103"/>
      <c r="B282" s="103"/>
      <c r="C282" s="99"/>
      <c r="D282" s="99"/>
      <c r="E282" s="99"/>
      <c r="F282" s="99"/>
      <c r="G282" s="99"/>
      <c r="H282" s="132"/>
      <c r="I282" s="132"/>
      <c r="K282" s="132"/>
      <c r="L282" s="132"/>
    </row>
    <row r="283" spans="1:12" ht="14.25">
      <c r="A283" s="135"/>
      <c r="B283" s="135"/>
      <c r="C283" s="133"/>
      <c r="D283" s="133"/>
      <c r="E283" s="133"/>
      <c r="F283" s="133"/>
      <c r="G283" s="133"/>
      <c r="H283" s="134"/>
      <c r="I283" s="134"/>
      <c r="K283" s="134"/>
      <c r="L283" s="134"/>
    </row>
    <row r="284" spans="1:12" ht="15">
      <c r="A284" s="102"/>
      <c r="B284" s="102"/>
      <c r="C284" s="99"/>
      <c r="D284" s="99"/>
      <c r="E284" s="99"/>
      <c r="F284" s="99"/>
      <c r="G284" s="99"/>
      <c r="H284" s="132"/>
      <c r="I284" s="132"/>
      <c r="K284" s="132"/>
      <c r="L284" s="132"/>
    </row>
    <row r="285" spans="1:12" ht="15">
      <c r="A285" s="131"/>
      <c r="B285" s="131"/>
      <c r="C285" s="99"/>
      <c r="D285" s="99"/>
      <c r="E285" s="99"/>
      <c r="F285" s="99"/>
      <c r="G285" s="99"/>
      <c r="H285" s="132"/>
      <c r="I285" s="132"/>
      <c r="K285" s="132"/>
      <c r="L285" s="132"/>
    </row>
    <row r="286" spans="1:12" ht="15">
      <c r="A286" s="103"/>
      <c r="B286" s="103"/>
      <c r="C286" s="99"/>
      <c r="D286" s="99"/>
      <c r="E286" s="99"/>
      <c r="F286" s="99"/>
      <c r="G286" s="99"/>
      <c r="H286" s="132"/>
      <c r="I286" s="132"/>
      <c r="K286" s="132"/>
      <c r="L286" s="132"/>
    </row>
    <row r="287" spans="1:12" ht="15">
      <c r="A287" s="103"/>
      <c r="B287" s="103"/>
      <c r="C287" s="99"/>
      <c r="D287" s="99"/>
      <c r="E287" s="99"/>
      <c r="F287" s="99"/>
      <c r="G287" s="99"/>
      <c r="H287" s="132"/>
      <c r="I287" s="132"/>
      <c r="K287" s="132"/>
      <c r="L287" s="132"/>
    </row>
    <row r="288" spans="1:12" s="4" customFormat="1" ht="14.25">
      <c r="A288" s="98"/>
      <c r="B288" s="98"/>
      <c r="C288" s="133"/>
      <c r="D288" s="133"/>
      <c r="E288" s="133"/>
      <c r="F288" s="133"/>
      <c r="G288" s="133"/>
      <c r="H288" s="137"/>
      <c r="I288" s="137"/>
      <c r="K288" s="137"/>
      <c r="L288" s="137"/>
    </row>
    <row r="289" spans="1:12" ht="14.25">
      <c r="A289" s="138"/>
      <c r="B289" s="138"/>
      <c r="C289" s="133"/>
      <c r="D289" s="133"/>
      <c r="E289" s="133"/>
      <c r="F289" s="133"/>
      <c r="G289" s="133"/>
      <c r="H289" s="137"/>
      <c r="I289" s="137"/>
      <c r="K289" s="137"/>
      <c r="L289" s="137"/>
    </row>
    <row r="290" spans="1:12" ht="15">
      <c r="A290" s="139"/>
      <c r="B290" s="139"/>
      <c r="C290" s="133"/>
      <c r="D290" s="133"/>
      <c r="E290" s="133"/>
      <c r="F290" s="133"/>
      <c r="G290" s="133"/>
      <c r="H290" s="137"/>
      <c r="I290" s="137"/>
      <c r="K290" s="137"/>
      <c r="L290" s="137"/>
    </row>
    <row r="291" spans="1:12" ht="15">
      <c r="A291" s="101"/>
      <c r="B291" s="101"/>
      <c r="C291" s="133"/>
      <c r="D291" s="133"/>
      <c r="E291" s="133"/>
      <c r="F291" s="138"/>
      <c r="G291" s="133"/>
      <c r="H291" s="137"/>
      <c r="I291" s="137"/>
      <c r="K291" s="137"/>
      <c r="L291" s="137"/>
    </row>
    <row r="292" spans="1:12" ht="15">
      <c r="A292" s="103"/>
      <c r="B292" s="103"/>
      <c r="C292" s="99"/>
      <c r="D292" s="99"/>
      <c r="E292" s="99"/>
      <c r="F292" s="104"/>
      <c r="G292" s="99"/>
      <c r="H292" s="100"/>
      <c r="I292" s="100"/>
      <c r="K292" s="100"/>
      <c r="L292" s="100"/>
    </row>
    <row r="293" spans="1:12" ht="14.25">
      <c r="A293" s="136"/>
      <c r="B293" s="136"/>
      <c r="C293" s="133"/>
      <c r="D293" s="133"/>
      <c r="E293" s="133"/>
      <c r="F293" s="133"/>
      <c r="G293" s="133"/>
      <c r="H293" s="137"/>
      <c r="I293" s="137"/>
      <c r="K293" s="137"/>
      <c r="L293" s="137"/>
    </row>
    <row r="294" spans="1:12" ht="15">
      <c r="A294" s="101"/>
      <c r="B294" s="101"/>
      <c r="C294" s="133"/>
      <c r="D294" s="133"/>
      <c r="E294" s="133"/>
      <c r="F294" s="133"/>
      <c r="G294" s="133"/>
      <c r="H294" s="137"/>
      <c r="I294" s="137"/>
      <c r="K294" s="137"/>
      <c r="L294" s="137"/>
    </row>
    <row r="295" spans="1:12" ht="15">
      <c r="A295" s="101"/>
      <c r="B295" s="101"/>
      <c r="C295" s="133"/>
      <c r="D295" s="133"/>
      <c r="E295" s="133"/>
      <c r="F295" s="133"/>
      <c r="G295" s="133"/>
      <c r="H295" s="137"/>
      <c r="I295" s="137"/>
      <c r="K295" s="137"/>
      <c r="L295" s="137"/>
    </row>
    <row r="296" spans="1:12" ht="15">
      <c r="A296" s="101"/>
      <c r="B296" s="101"/>
      <c r="C296" s="133"/>
      <c r="D296" s="133"/>
      <c r="E296" s="133"/>
      <c r="F296" s="133"/>
      <c r="G296" s="133"/>
      <c r="H296" s="137"/>
      <c r="I296" s="137"/>
      <c r="K296" s="137"/>
      <c r="L296" s="137"/>
    </row>
    <row r="297" spans="1:12" ht="15">
      <c r="A297" s="101"/>
      <c r="B297" s="101"/>
      <c r="C297" s="133"/>
      <c r="D297" s="133"/>
      <c r="E297" s="133"/>
      <c r="F297" s="133"/>
      <c r="G297" s="133"/>
      <c r="H297" s="137"/>
      <c r="I297" s="137"/>
      <c r="K297" s="137"/>
      <c r="L297" s="137"/>
    </row>
    <row r="298" spans="1:12" ht="15">
      <c r="A298" s="101"/>
      <c r="B298" s="101"/>
      <c r="C298" s="133"/>
      <c r="D298" s="133"/>
      <c r="E298" s="133"/>
      <c r="F298" s="133"/>
      <c r="G298" s="133"/>
      <c r="H298" s="137"/>
      <c r="I298" s="137"/>
      <c r="K298" s="137"/>
      <c r="L298" s="137"/>
    </row>
    <row r="299" spans="1:12" ht="15">
      <c r="A299" s="101"/>
      <c r="B299" s="101"/>
      <c r="C299" s="133"/>
      <c r="D299" s="133"/>
      <c r="E299" s="133"/>
      <c r="F299" s="133"/>
      <c r="G299" s="133"/>
      <c r="H299" s="134"/>
      <c r="I299" s="134"/>
      <c r="K299" s="134"/>
      <c r="L299" s="134"/>
    </row>
    <row r="300" spans="1:12" ht="15">
      <c r="A300" s="101"/>
      <c r="B300" s="101"/>
      <c r="C300" s="133"/>
      <c r="D300" s="133"/>
      <c r="E300" s="133"/>
      <c r="F300" s="133"/>
      <c r="G300" s="133"/>
      <c r="H300" s="134"/>
      <c r="I300" s="134"/>
      <c r="K300" s="134"/>
      <c r="L300" s="134"/>
    </row>
    <row r="301" spans="1:12" ht="15">
      <c r="A301" s="101"/>
      <c r="B301" s="101"/>
      <c r="C301" s="133"/>
      <c r="D301" s="133"/>
      <c r="E301" s="133"/>
      <c r="F301" s="133"/>
      <c r="G301" s="133"/>
      <c r="H301" s="137"/>
      <c r="I301" s="137"/>
      <c r="K301" s="137"/>
      <c r="L301" s="137"/>
    </row>
    <row r="302" spans="1:12" ht="15">
      <c r="A302" s="101"/>
      <c r="B302" s="101"/>
      <c r="C302" s="133"/>
      <c r="D302" s="133"/>
      <c r="E302" s="133"/>
      <c r="F302" s="133"/>
      <c r="G302" s="133"/>
      <c r="H302" s="137"/>
      <c r="I302" s="137"/>
      <c r="K302" s="137"/>
      <c r="L302" s="137"/>
    </row>
    <row r="303" spans="1:12" ht="15">
      <c r="A303" s="101"/>
      <c r="B303" s="101"/>
      <c r="C303" s="133"/>
      <c r="D303" s="133"/>
      <c r="E303" s="133"/>
      <c r="F303" s="133"/>
      <c r="G303" s="133"/>
      <c r="H303" s="137"/>
      <c r="I303" s="137"/>
      <c r="K303" s="137"/>
      <c r="L303" s="137"/>
    </row>
    <row r="304" spans="1:12" ht="15">
      <c r="A304" s="101"/>
      <c r="B304" s="101"/>
      <c r="C304" s="133"/>
      <c r="D304" s="133"/>
      <c r="E304" s="133"/>
      <c r="F304" s="133"/>
      <c r="G304" s="133"/>
      <c r="H304" s="137"/>
      <c r="I304" s="137"/>
      <c r="K304" s="137"/>
      <c r="L304" s="137"/>
    </row>
    <row r="305" spans="1:12" ht="15">
      <c r="A305" s="101"/>
      <c r="B305" s="101"/>
      <c r="C305" s="133"/>
      <c r="D305" s="133"/>
      <c r="E305" s="133"/>
      <c r="F305" s="133"/>
      <c r="G305" s="133"/>
      <c r="H305" s="134"/>
      <c r="I305" s="134"/>
      <c r="K305" s="134"/>
      <c r="L305" s="134"/>
    </row>
    <row r="306" spans="1:12" ht="15">
      <c r="A306" s="101"/>
      <c r="B306" s="101"/>
      <c r="C306" s="133"/>
      <c r="D306" s="133"/>
      <c r="E306" s="133"/>
      <c r="F306" s="133"/>
      <c r="G306" s="133"/>
      <c r="H306" s="134"/>
      <c r="I306" s="134"/>
      <c r="K306" s="134"/>
      <c r="L306" s="134"/>
    </row>
    <row r="307" spans="1:12" ht="15">
      <c r="A307" s="101"/>
      <c r="B307" s="101"/>
      <c r="C307" s="133"/>
      <c r="D307" s="133"/>
      <c r="E307" s="133"/>
      <c r="F307" s="133"/>
      <c r="G307" s="133"/>
      <c r="H307" s="137"/>
      <c r="I307" s="137"/>
      <c r="K307" s="137"/>
      <c r="L307" s="137"/>
    </row>
    <row r="308" spans="1:12" ht="15">
      <c r="A308" s="101"/>
      <c r="B308" s="101"/>
      <c r="C308" s="133"/>
      <c r="D308" s="133"/>
      <c r="E308" s="133"/>
      <c r="F308" s="133"/>
      <c r="G308" s="133"/>
      <c r="H308" s="137"/>
      <c r="I308" s="137"/>
      <c r="K308" s="137"/>
      <c r="L308" s="137"/>
    </row>
    <row r="309" spans="1:12" ht="15">
      <c r="A309" s="101"/>
      <c r="B309" s="101"/>
      <c r="C309" s="133"/>
      <c r="D309" s="133"/>
      <c r="E309" s="133"/>
      <c r="F309" s="133"/>
      <c r="G309" s="133"/>
      <c r="H309" s="137"/>
      <c r="I309" s="137"/>
      <c r="K309" s="137"/>
      <c r="L309" s="137"/>
    </row>
    <row r="310" spans="1:12" ht="15">
      <c r="A310" s="101"/>
      <c r="B310" s="101"/>
      <c r="C310" s="133"/>
      <c r="D310" s="133"/>
      <c r="E310" s="133"/>
      <c r="F310" s="133"/>
      <c r="G310" s="133"/>
      <c r="H310" s="137"/>
      <c r="I310" s="137"/>
      <c r="K310" s="137"/>
      <c r="L310" s="137"/>
    </row>
    <row r="311" spans="1:12" ht="15">
      <c r="A311" s="101"/>
      <c r="B311" s="101"/>
      <c r="C311" s="133"/>
      <c r="D311" s="133"/>
      <c r="E311" s="133"/>
      <c r="F311" s="133"/>
      <c r="G311" s="133"/>
      <c r="H311" s="134"/>
      <c r="I311" s="134"/>
      <c r="K311" s="134"/>
      <c r="L311" s="134"/>
    </row>
    <row r="312" spans="1:12" ht="15">
      <c r="A312" s="101"/>
      <c r="B312" s="101"/>
      <c r="C312" s="133"/>
      <c r="D312" s="133"/>
      <c r="E312" s="133"/>
      <c r="F312" s="133"/>
      <c r="G312" s="133"/>
      <c r="H312" s="134"/>
      <c r="I312" s="134"/>
      <c r="K312" s="134"/>
      <c r="L312" s="134"/>
    </row>
    <row r="313" spans="1:12" ht="15">
      <c r="A313" s="101"/>
      <c r="B313" s="101"/>
      <c r="C313" s="133"/>
      <c r="D313" s="133"/>
      <c r="E313" s="133"/>
      <c r="F313" s="133"/>
      <c r="G313" s="133"/>
      <c r="H313" s="134"/>
      <c r="I313" s="134"/>
      <c r="K313" s="134"/>
      <c r="L313" s="134"/>
    </row>
    <row r="314" spans="1:12" ht="15">
      <c r="A314" s="103"/>
      <c r="B314" s="103"/>
      <c r="C314" s="99"/>
      <c r="D314" s="99"/>
      <c r="E314" s="99"/>
      <c r="F314" s="99"/>
      <c r="G314" s="99"/>
      <c r="H314" s="100"/>
      <c r="I314" s="100"/>
      <c r="K314" s="100"/>
      <c r="L314" s="100"/>
    </row>
    <row r="315" spans="1:12" ht="15">
      <c r="A315" s="102"/>
      <c r="B315" s="102"/>
      <c r="C315" s="99"/>
      <c r="D315" s="99"/>
      <c r="E315" s="99"/>
      <c r="F315" s="99"/>
      <c r="G315" s="99"/>
      <c r="H315" s="100"/>
      <c r="I315" s="100"/>
      <c r="K315" s="100"/>
      <c r="L315" s="100"/>
    </row>
    <row r="316" spans="1:12" ht="15">
      <c r="A316" s="103"/>
      <c r="B316" s="103"/>
      <c r="C316" s="99"/>
      <c r="D316" s="99"/>
      <c r="E316" s="99"/>
      <c r="F316" s="99"/>
      <c r="G316" s="99"/>
      <c r="H316" s="100"/>
      <c r="I316" s="100"/>
      <c r="K316" s="100"/>
      <c r="L316" s="100"/>
    </row>
    <row r="317" spans="1:12" ht="15">
      <c r="A317" s="103"/>
      <c r="B317" s="103"/>
      <c r="C317" s="99"/>
      <c r="D317" s="99"/>
      <c r="E317" s="99"/>
      <c r="F317" s="99"/>
      <c r="G317" s="99"/>
      <c r="H317" s="100"/>
      <c r="I317" s="100"/>
      <c r="K317" s="100"/>
      <c r="L317" s="100"/>
    </row>
    <row r="318" spans="1:12" ht="15">
      <c r="A318" s="103"/>
      <c r="B318" s="103"/>
      <c r="C318" s="99"/>
      <c r="D318" s="99"/>
      <c r="E318" s="99"/>
      <c r="F318" s="99"/>
      <c r="G318" s="99"/>
      <c r="H318" s="132"/>
      <c r="I318" s="132"/>
      <c r="K318" s="132"/>
      <c r="L318" s="132"/>
    </row>
    <row r="319" spans="1:12" ht="15">
      <c r="A319" s="103"/>
      <c r="B319" s="103"/>
      <c r="C319" s="99"/>
      <c r="D319" s="99"/>
      <c r="E319" s="99"/>
      <c r="F319" s="99"/>
      <c r="G319" s="99"/>
      <c r="H319" s="132"/>
      <c r="I319" s="132"/>
      <c r="K319" s="132"/>
      <c r="L319" s="132"/>
    </row>
    <row r="320" spans="1:12" ht="15">
      <c r="A320" s="103"/>
      <c r="B320" s="103"/>
      <c r="C320" s="99"/>
      <c r="D320" s="99"/>
      <c r="E320" s="99"/>
      <c r="F320" s="99"/>
      <c r="G320" s="99"/>
      <c r="H320" s="100"/>
      <c r="I320" s="100"/>
      <c r="K320" s="100"/>
      <c r="L320" s="100"/>
    </row>
    <row r="321" spans="1:12" ht="15">
      <c r="A321" s="98"/>
      <c r="B321" s="98"/>
      <c r="C321" s="133"/>
      <c r="D321" s="133"/>
      <c r="E321" s="133"/>
      <c r="F321" s="99"/>
      <c r="G321" s="99"/>
      <c r="H321" s="100"/>
      <c r="I321" s="100"/>
      <c r="K321" s="100"/>
      <c r="L321" s="100"/>
    </row>
    <row r="322" spans="1:12" ht="15">
      <c r="A322" s="98"/>
      <c r="B322" s="98"/>
      <c r="C322" s="133"/>
      <c r="D322" s="133"/>
      <c r="E322" s="133"/>
      <c r="F322" s="133"/>
      <c r="G322" s="99"/>
      <c r="H322" s="134"/>
      <c r="I322" s="134"/>
      <c r="K322" s="134"/>
      <c r="L322" s="134"/>
    </row>
    <row r="323" spans="1:12" ht="15">
      <c r="A323" s="101"/>
      <c r="B323" s="101"/>
      <c r="C323" s="99"/>
      <c r="D323" s="99"/>
      <c r="E323" s="99"/>
      <c r="F323" s="99"/>
      <c r="G323" s="99"/>
      <c r="H323" s="132"/>
      <c r="I323" s="132"/>
      <c r="K323" s="132"/>
      <c r="L323" s="132"/>
    </row>
    <row r="324" spans="1:12" ht="15">
      <c r="A324" s="102"/>
      <c r="B324" s="102"/>
      <c r="C324" s="99"/>
      <c r="D324" s="99"/>
      <c r="E324" s="99"/>
      <c r="F324" s="99"/>
      <c r="G324" s="99"/>
      <c r="H324" s="132"/>
      <c r="I324" s="132"/>
      <c r="K324" s="132"/>
      <c r="L324" s="132"/>
    </row>
    <row r="325" spans="1:12" ht="15">
      <c r="A325" s="103"/>
      <c r="B325" s="103"/>
      <c r="C325" s="99"/>
      <c r="D325" s="99"/>
      <c r="E325" s="99"/>
      <c r="F325" s="99"/>
      <c r="G325" s="99"/>
      <c r="H325" s="132"/>
      <c r="I325" s="132"/>
      <c r="K325" s="132"/>
      <c r="L325" s="132"/>
    </row>
    <row r="326" spans="1:12" ht="15">
      <c r="A326" s="103"/>
      <c r="B326" s="103"/>
      <c r="C326" s="99"/>
      <c r="D326" s="99"/>
      <c r="E326" s="99"/>
      <c r="F326" s="99"/>
      <c r="G326" s="99"/>
      <c r="H326" s="132"/>
      <c r="I326" s="132"/>
      <c r="K326" s="132"/>
      <c r="L326" s="132"/>
    </row>
    <row r="327" spans="1:12" ht="15">
      <c r="A327" s="98"/>
      <c r="B327" s="98"/>
      <c r="C327" s="133"/>
      <c r="D327" s="133"/>
      <c r="E327" s="133"/>
      <c r="F327" s="133"/>
      <c r="G327" s="99"/>
      <c r="H327" s="134"/>
      <c r="I327" s="134"/>
      <c r="K327" s="134"/>
      <c r="L327" s="134"/>
    </row>
    <row r="328" spans="1:12" ht="15">
      <c r="A328" s="101"/>
      <c r="B328" s="101"/>
      <c r="C328" s="99"/>
      <c r="D328" s="99"/>
      <c r="E328" s="99"/>
      <c r="F328" s="99"/>
      <c r="G328" s="99"/>
      <c r="H328" s="132"/>
      <c r="I328" s="132"/>
      <c r="K328" s="132"/>
      <c r="L328" s="132"/>
    </row>
    <row r="329" spans="1:12" ht="15">
      <c r="A329" s="102"/>
      <c r="B329" s="102"/>
      <c r="C329" s="99"/>
      <c r="D329" s="99"/>
      <c r="E329" s="99"/>
      <c r="F329" s="99"/>
      <c r="G329" s="99"/>
      <c r="H329" s="132"/>
      <c r="I329" s="132"/>
      <c r="K329" s="132"/>
      <c r="L329" s="132"/>
    </row>
    <row r="330" spans="1:12" ht="15">
      <c r="A330" s="103"/>
      <c r="B330" s="103"/>
      <c r="C330" s="99"/>
      <c r="D330" s="99"/>
      <c r="E330" s="99"/>
      <c r="F330" s="99"/>
      <c r="G330" s="99"/>
      <c r="H330" s="132"/>
      <c r="I330" s="132"/>
      <c r="K330" s="132"/>
      <c r="L330" s="132"/>
    </row>
    <row r="331" spans="1:12" ht="15">
      <c r="A331" s="103"/>
      <c r="B331" s="103"/>
      <c r="C331" s="99"/>
      <c r="D331" s="99"/>
      <c r="E331" s="99"/>
      <c r="F331" s="99"/>
      <c r="G331" s="99"/>
      <c r="H331" s="132"/>
      <c r="I331" s="132"/>
      <c r="K331" s="132"/>
      <c r="L331" s="132"/>
    </row>
    <row r="332" spans="1:12" ht="15">
      <c r="A332" s="131"/>
      <c r="B332" s="131"/>
      <c r="C332" s="99"/>
      <c r="D332" s="99"/>
      <c r="E332" s="99"/>
      <c r="F332" s="99"/>
      <c r="G332" s="99"/>
      <c r="H332" s="132"/>
      <c r="I332" s="132"/>
      <c r="K332" s="132"/>
      <c r="L332" s="132"/>
    </row>
    <row r="333" spans="1:12" ht="15">
      <c r="A333" s="98"/>
      <c r="B333" s="98"/>
      <c r="C333" s="99"/>
      <c r="D333" s="133"/>
      <c r="E333" s="133"/>
      <c r="F333" s="133"/>
      <c r="G333" s="133"/>
      <c r="H333" s="134"/>
      <c r="I333" s="134"/>
      <c r="K333" s="134"/>
      <c r="L333" s="134"/>
    </row>
    <row r="334" spans="1:12" ht="15">
      <c r="A334" s="101"/>
      <c r="B334" s="101"/>
      <c r="C334" s="99"/>
      <c r="D334" s="99"/>
      <c r="E334" s="99"/>
      <c r="F334" s="99"/>
      <c r="G334" s="99"/>
      <c r="H334" s="132"/>
      <c r="I334" s="132"/>
      <c r="K334" s="132"/>
      <c r="L334" s="132"/>
    </row>
    <row r="335" spans="1:12" ht="15">
      <c r="A335" s="131"/>
      <c r="B335" s="131"/>
      <c r="C335" s="99"/>
      <c r="D335" s="99"/>
      <c r="E335" s="99"/>
      <c r="F335" s="99"/>
      <c r="G335" s="99"/>
      <c r="H335" s="132"/>
      <c r="I335" s="132"/>
      <c r="K335" s="132"/>
      <c r="L335" s="132"/>
    </row>
    <row r="336" spans="1:12" ht="15">
      <c r="A336" s="131"/>
      <c r="B336" s="131"/>
      <c r="C336" s="99"/>
      <c r="D336" s="99"/>
      <c r="E336" s="99"/>
      <c r="F336" s="99"/>
      <c r="G336" s="99"/>
      <c r="H336" s="132"/>
      <c r="I336" s="132"/>
      <c r="K336" s="132"/>
      <c r="L336" s="132"/>
    </row>
    <row r="337" spans="1:12" ht="15">
      <c r="A337" s="131"/>
      <c r="B337" s="131"/>
      <c r="C337" s="99"/>
      <c r="D337" s="99"/>
      <c r="E337" s="99"/>
      <c r="F337" s="99"/>
      <c r="G337" s="99"/>
      <c r="H337" s="132"/>
      <c r="I337" s="132"/>
      <c r="K337" s="132"/>
      <c r="L337" s="132"/>
    </row>
    <row r="338" spans="1:12" ht="15">
      <c r="A338" s="101"/>
      <c r="B338" s="101"/>
      <c r="C338" s="99"/>
      <c r="D338" s="133"/>
      <c r="E338" s="133"/>
      <c r="F338" s="133"/>
      <c r="G338" s="133"/>
      <c r="H338" s="100"/>
      <c r="I338" s="100"/>
      <c r="K338" s="100"/>
      <c r="L338" s="100"/>
    </row>
    <row r="339" spans="1:12" ht="15">
      <c r="A339" s="102"/>
      <c r="B339" s="102"/>
      <c r="C339" s="99"/>
      <c r="D339" s="99"/>
      <c r="E339" s="99"/>
      <c r="F339" s="99"/>
      <c r="G339" s="99"/>
      <c r="H339" s="100"/>
      <c r="I339" s="100"/>
      <c r="K339" s="100"/>
      <c r="L339" s="100"/>
    </row>
    <row r="340" spans="1:12" ht="15">
      <c r="A340" s="103"/>
      <c r="B340" s="103"/>
      <c r="C340" s="99"/>
      <c r="D340" s="99"/>
      <c r="E340" s="99"/>
      <c r="F340" s="99"/>
      <c r="G340" s="99"/>
      <c r="H340" s="100"/>
      <c r="I340" s="100"/>
      <c r="K340" s="100"/>
      <c r="L340" s="100"/>
    </row>
    <row r="341" spans="1:12" ht="15">
      <c r="A341" s="103"/>
      <c r="B341" s="103"/>
      <c r="C341" s="99"/>
      <c r="D341" s="99"/>
      <c r="E341" s="99"/>
      <c r="F341" s="99"/>
      <c r="G341" s="99"/>
      <c r="H341" s="100"/>
      <c r="I341" s="100"/>
      <c r="K341" s="100"/>
      <c r="L341" s="100"/>
    </row>
    <row r="342" spans="1:12" ht="15">
      <c r="A342" s="103"/>
      <c r="B342" s="103"/>
      <c r="C342" s="99"/>
      <c r="D342" s="99"/>
      <c r="E342" s="99"/>
      <c r="F342" s="99"/>
      <c r="G342" s="99"/>
      <c r="H342" s="132"/>
      <c r="I342" s="132"/>
      <c r="K342" s="132"/>
      <c r="L342" s="132"/>
    </row>
    <row r="343" spans="1:12" ht="15">
      <c r="A343" s="103"/>
      <c r="B343" s="103"/>
      <c r="C343" s="99"/>
      <c r="D343" s="99"/>
      <c r="E343" s="99"/>
      <c r="F343" s="99"/>
      <c r="G343" s="99"/>
      <c r="H343" s="132"/>
      <c r="I343" s="132"/>
      <c r="K343" s="132"/>
      <c r="L343" s="132"/>
    </row>
    <row r="344" spans="1:12" ht="15">
      <c r="A344" s="98"/>
      <c r="B344" s="98"/>
      <c r="C344" s="99"/>
      <c r="D344" s="99"/>
      <c r="E344" s="99"/>
      <c r="F344" s="133"/>
      <c r="G344" s="133"/>
      <c r="H344" s="134"/>
      <c r="I344" s="134"/>
      <c r="K344" s="134"/>
      <c r="L344" s="134"/>
    </row>
    <row r="345" spans="1:12" ht="15">
      <c r="A345" s="101"/>
      <c r="B345" s="101"/>
      <c r="C345" s="99"/>
      <c r="D345" s="99"/>
      <c r="E345" s="99"/>
      <c r="F345" s="99"/>
      <c r="G345" s="99"/>
      <c r="H345" s="132"/>
      <c r="I345" s="132"/>
      <c r="K345" s="132"/>
      <c r="L345" s="132"/>
    </row>
    <row r="346" spans="1:12" ht="15">
      <c r="A346" s="102"/>
      <c r="B346" s="102"/>
      <c r="C346" s="99"/>
      <c r="D346" s="99"/>
      <c r="E346" s="99"/>
      <c r="F346" s="99"/>
      <c r="G346" s="99"/>
      <c r="H346" s="132"/>
      <c r="I346" s="132"/>
      <c r="K346" s="132"/>
      <c r="L346" s="132"/>
    </row>
    <row r="347" spans="1:12" ht="15">
      <c r="A347" s="103"/>
      <c r="B347" s="103"/>
      <c r="C347" s="99"/>
      <c r="D347" s="99"/>
      <c r="E347" s="99"/>
      <c r="F347" s="99"/>
      <c r="G347" s="99"/>
      <c r="H347" s="132"/>
      <c r="I347" s="132"/>
      <c r="K347" s="132"/>
      <c r="L347" s="132"/>
    </row>
    <row r="348" spans="1:12" ht="15">
      <c r="A348" s="103"/>
      <c r="B348" s="103"/>
      <c r="C348" s="99"/>
      <c r="D348" s="99"/>
      <c r="E348" s="99"/>
      <c r="F348" s="99"/>
      <c r="G348" s="99"/>
      <c r="H348" s="132"/>
      <c r="I348" s="132"/>
      <c r="K348" s="132"/>
      <c r="L348" s="132"/>
    </row>
    <row r="349" spans="1:12" ht="15">
      <c r="A349" s="103"/>
      <c r="B349" s="103"/>
      <c r="C349" s="99"/>
      <c r="D349" s="99"/>
      <c r="E349" s="99"/>
      <c r="F349" s="99"/>
      <c r="G349" s="99"/>
      <c r="H349" s="132"/>
      <c r="I349" s="132"/>
      <c r="K349" s="132"/>
      <c r="L349" s="132"/>
    </row>
    <row r="350" spans="1:12" ht="15">
      <c r="A350" s="103"/>
      <c r="B350" s="103"/>
      <c r="C350" s="99"/>
      <c r="D350" s="99"/>
      <c r="E350" s="99"/>
      <c r="F350" s="99"/>
      <c r="G350" s="99"/>
      <c r="H350" s="132"/>
      <c r="I350" s="132"/>
      <c r="K350" s="132"/>
      <c r="L350" s="132"/>
    </row>
    <row r="351" spans="1:12" ht="15">
      <c r="A351" s="103"/>
      <c r="B351" s="103"/>
      <c r="C351" s="99"/>
      <c r="D351" s="99"/>
      <c r="E351" s="99"/>
      <c r="F351" s="99"/>
      <c r="G351" s="99"/>
      <c r="H351" s="132"/>
      <c r="I351" s="132"/>
      <c r="K351" s="132"/>
      <c r="L351" s="132"/>
    </row>
    <row r="352" spans="1:12" ht="15">
      <c r="A352" s="131"/>
      <c r="B352" s="131"/>
      <c r="C352" s="99"/>
      <c r="D352" s="99"/>
      <c r="E352" s="99"/>
      <c r="F352" s="99"/>
      <c r="G352" s="99"/>
      <c r="H352" s="132"/>
      <c r="I352" s="132"/>
      <c r="K352" s="132"/>
      <c r="L352" s="132"/>
    </row>
    <row r="353" spans="1:12" ht="15">
      <c r="A353" s="131"/>
      <c r="B353" s="131"/>
      <c r="C353" s="99"/>
      <c r="D353" s="99"/>
      <c r="E353" s="99"/>
      <c r="F353" s="99"/>
      <c r="G353" s="99"/>
      <c r="H353" s="132"/>
      <c r="I353" s="132"/>
      <c r="K353" s="132"/>
      <c r="L353" s="132"/>
    </row>
    <row r="354" spans="1:12" ht="15">
      <c r="A354" s="131"/>
      <c r="B354" s="131"/>
      <c r="C354" s="99"/>
      <c r="D354" s="99"/>
      <c r="E354" s="99"/>
      <c r="F354" s="99"/>
      <c r="G354" s="99"/>
      <c r="H354" s="132"/>
      <c r="I354" s="132"/>
      <c r="K354" s="132"/>
      <c r="L354" s="132"/>
    </row>
    <row r="355" spans="1:12" ht="15">
      <c r="A355" s="102"/>
      <c r="B355" s="102"/>
      <c r="C355" s="99"/>
      <c r="D355" s="99"/>
      <c r="E355" s="99"/>
      <c r="F355" s="99"/>
      <c r="G355" s="99"/>
      <c r="H355" s="100"/>
      <c r="I355" s="100"/>
      <c r="K355" s="100"/>
      <c r="L355" s="100"/>
    </row>
    <row r="356" spans="1:12" ht="15">
      <c r="A356" s="140"/>
      <c r="B356" s="140"/>
      <c r="C356" s="99"/>
      <c r="D356" s="99"/>
      <c r="E356" s="99"/>
      <c r="F356" s="99"/>
      <c r="G356" s="141"/>
      <c r="H356" s="100"/>
      <c r="I356" s="100"/>
      <c r="K356" s="100"/>
      <c r="L356" s="100"/>
    </row>
    <row r="357" spans="1:12" ht="15">
      <c r="A357" s="103"/>
      <c r="B357" s="103"/>
      <c r="C357" s="99"/>
      <c r="D357" s="99"/>
      <c r="E357" s="99"/>
      <c r="F357" s="99"/>
      <c r="G357" s="141"/>
      <c r="H357" s="100"/>
      <c r="I357" s="100"/>
      <c r="K357" s="100"/>
      <c r="L357" s="100"/>
    </row>
    <row r="358" spans="1:12" ht="15">
      <c r="A358" s="103"/>
      <c r="B358" s="103"/>
      <c r="C358" s="99"/>
      <c r="D358" s="99"/>
      <c r="E358" s="99"/>
      <c r="F358" s="99"/>
      <c r="G358" s="141"/>
      <c r="H358" s="132"/>
      <c r="I358" s="132"/>
      <c r="K358" s="132"/>
      <c r="L358" s="132"/>
    </row>
    <row r="359" spans="1:12" s="4" customFormat="1" ht="15">
      <c r="A359" s="103"/>
      <c r="B359" s="103"/>
      <c r="C359" s="99"/>
      <c r="D359" s="99"/>
      <c r="E359" s="99"/>
      <c r="F359" s="99"/>
      <c r="G359" s="141"/>
      <c r="H359" s="100"/>
      <c r="I359" s="100"/>
      <c r="K359" s="100"/>
      <c r="L359" s="100"/>
    </row>
    <row r="360" spans="1:12" s="4" customFormat="1" ht="15">
      <c r="A360" s="103"/>
      <c r="B360" s="103"/>
      <c r="C360" s="99"/>
      <c r="D360" s="99"/>
      <c r="E360" s="99"/>
      <c r="F360" s="99"/>
      <c r="G360" s="141"/>
      <c r="H360" s="132"/>
      <c r="I360" s="132"/>
      <c r="K360" s="132"/>
      <c r="L360" s="132"/>
    </row>
    <row r="361" spans="1:12" ht="15">
      <c r="A361" s="102"/>
      <c r="B361" s="102"/>
      <c r="C361" s="99"/>
      <c r="D361" s="99"/>
      <c r="E361" s="99"/>
      <c r="F361" s="99"/>
      <c r="G361" s="99"/>
      <c r="H361" s="100"/>
      <c r="I361" s="100"/>
      <c r="K361" s="100"/>
      <c r="L361" s="100"/>
    </row>
    <row r="362" spans="1:12" ht="15">
      <c r="A362" s="103"/>
      <c r="B362" s="103"/>
      <c r="C362" s="99"/>
      <c r="D362" s="99"/>
      <c r="E362" s="99"/>
      <c r="F362" s="99"/>
      <c r="G362" s="99"/>
      <c r="H362" s="100"/>
      <c r="I362" s="100"/>
      <c r="K362" s="100"/>
      <c r="L362" s="100"/>
    </row>
    <row r="363" spans="1:12" ht="15">
      <c r="A363" s="103"/>
      <c r="B363" s="103"/>
      <c r="C363" s="99"/>
      <c r="D363" s="99"/>
      <c r="E363" s="99"/>
      <c r="F363" s="99"/>
      <c r="G363" s="99"/>
      <c r="H363" s="100"/>
      <c r="I363" s="100"/>
      <c r="K363" s="100"/>
      <c r="L363" s="100"/>
    </row>
    <row r="364" spans="1:12" ht="15">
      <c r="A364" s="103"/>
      <c r="B364" s="103"/>
      <c r="C364" s="99"/>
      <c r="D364" s="99"/>
      <c r="E364" s="99"/>
      <c r="F364" s="99"/>
      <c r="G364" s="99"/>
      <c r="H364" s="132"/>
      <c r="I364" s="132"/>
      <c r="K364" s="132"/>
      <c r="L364" s="132"/>
    </row>
    <row r="365" spans="1:12" ht="15">
      <c r="A365" s="103"/>
      <c r="B365" s="103"/>
      <c r="C365" s="99"/>
      <c r="D365" s="99"/>
      <c r="E365" s="99"/>
      <c r="F365" s="99"/>
      <c r="G365" s="99"/>
      <c r="H365" s="132"/>
      <c r="I365" s="132"/>
      <c r="K365" s="132"/>
      <c r="L365" s="132"/>
    </row>
    <row r="366" spans="1:12" ht="15">
      <c r="A366" s="101"/>
      <c r="B366" s="101"/>
      <c r="C366" s="133"/>
      <c r="D366" s="133"/>
      <c r="E366" s="133"/>
      <c r="F366" s="138"/>
      <c r="G366" s="133"/>
      <c r="H366" s="137"/>
      <c r="I366" s="137"/>
      <c r="K366" s="137"/>
      <c r="L366" s="137"/>
    </row>
    <row r="367" spans="1:12" ht="15">
      <c r="A367" s="101"/>
      <c r="B367" s="101"/>
      <c r="C367" s="133"/>
      <c r="D367" s="133"/>
      <c r="E367" s="133"/>
      <c r="F367" s="138"/>
      <c r="G367" s="133"/>
      <c r="H367" s="137"/>
      <c r="I367" s="137"/>
      <c r="K367" s="137"/>
      <c r="L367" s="137"/>
    </row>
    <row r="368" spans="1:12" ht="15">
      <c r="A368" s="103"/>
      <c r="B368" s="103"/>
      <c r="C368" s="99"/>
      <c r="D368" s="99"/>
      <c r="E368" s="99"/>
      <c r="F368" s="104"/>
      <c r="G368" s="99"/>
      <c r="H368" s="100"/>
      <c r="I368" s="100"/>
      <c r="K368" s="100"/>
      <c r="L368" s="100"/>
    </row>
    <row r="369" spans="1:12" ht="15">
      <c r="A369" s="140"/>
      <c r="B369" s="140"/>
      <c r="C369" s="133"/>
      <c r="D369" s="133"/>
      <c r="E369" s="133"/>
      <c r="F369" s="138"/>
      <c r="G369" s="133"/>
      <c r="H369" s="137"/>
      <c r="I369" s="137"/>
      <c r="K369" s="137"/>
      <c r="L369" s="137"/>
    </row>
    <row r="370" spans="1:12" ht="15">
      <c r="A370" s="103"/>
      <c r="B370" s="103"/>
      <c r="C370" s="99"/>
      <c r="D370" s="99"/>
      <c r="E370" s="99"/>
      <c r="F370" s="104"/>
      <c r="G370" s="99"/>
      <c r="H370" s="100"/>
      <c r="I370" s="100"/>
      <c r="K370" s="100"/>
      <c r="L370" s="100"/>
    </row>
    <row r="371" spans="1:12" ht="15">
      <c r="A371" s="103"/>
      <c r="B371" s="103"/>
      <c r="C371" s="99"/>
      <c r="D371" s="99"/>
      <c r="E371" s="99"/>
      <c r="F371" s="104"/>
      <c r="G371" s="99"/>
      <c r="H371" s="100"/>
      <c r="I371" s="100"/>
      <c r="K371" s="100"/>
      <c r="L371" s="100"/>
    </row>
    <row r="372" spans="1:12" ht="15">
      <c r="A372" s="103"/>
      <c r="B372" s="103"/>
      <c r="C372" s="99"/>
      <c r="D372" s="99"/>
      <c r="E372" s="99"/>
      <c r="F372" s="104"/>
      <c r="G372" s="99"/>
      <c r="H372" s="100"/>
      <c r="I372" s="100"/>
      <c r="K372" s="100"/>
      <c r="L372" s="100"/>
    </row>
    <row r="373" spans="1:12" ht="15">
      <c r="A373" s="103"/>
      <c r="B373" s="103"/>
      <c r="C373" s="99"/>
      <c r="D373" s="99"/>
      <c r="E373" s="99"/>
      <c r="F373" s="104"/>
      <c r="G373" s="99"/>
      <c r="H373" s="100"/>
      <c r="I373" s="100"/>
      <c r="K373" s="100"/>
      <c r="L373" s="100"/>
    </row>
    <row r="374" spans="1:12" ht="15">
      <c r="A374" s="103"/>
      <c r="B374" s="103"/>
      <c r="C374" s="99"/>
      <c r="D374" s="99"/>
      <c r="E374" s="99"/>
      <c r="F374" s="104"/>
      <c r="G374" s="99"/>
      <c r="H374" s="132"/>
      <c r="I374" s="132"/>
      <c r="K374" s="132"/>
      <c r="L374" s="132"/>
    </row>
    <row r="375" spans="1:12" ht="14.25">
      <c r="A375" s="136"/>
      <c r="B375" s="136"/>
      <c r="C375" s="133"/>
      <c r="D375" s="133"/>
      <c r="E375" s="133"/>
      <c r="F375" s="133"/>
      <c r="G375" s="133"/>
      <c r="H375" s="137"/>
      <c r="I375" s="137"/>
      <c r="K375" s="137"/>
      <c r="L375" s="137"/>
    </row>
    <row r="376" spans="1:12" s="4" customFormat="1" ht="15">
      <c r="A376" s="101"/>
      <c r="B376" s="101"/>
      <c r="C376" s="133"/>
      <c r="D376" s="133"/>
      <c r="E376" s="133"/>
      <c r="F376" s="133"/>
      <c r="G376" s="142"/>
      <c r="H376" s="137"/>
      <c r="I376" s="137"/>
      <c r="K376" s="137"/>
      <c r="L376" s="137"/>
    </row>
    <row r="377" spans="1:12" ht="15">
      <c r="A377" s="101"/>
      <c r="B377" s="101"/>
      <c r="C377" s="133"/>
      <c r="D377" s="133"/>
      <c r="E377" s="133"/>
      <c r="F377" s="133"/>
      <c r="G377" s="133"/>
      <c r="H377" s="137"/>
      <c r="I377" s="137"/>
      <c r="K377" s="137"/>
      <c r="L377" s="137"/>
    </row>
    <row r="378" spans="1:12" ht="15">
      <c r="A378" s="103"/>
      <c r="B378" s="103"/>
      <c r="C378" s="99"/>
      <c r="D378" s="99"/>
      <c r="E378" s="99"/>
      <c r="F378" s="99"/>
      <c r="G378" s="99"/>
      <c r="H378" s="100"/>
      <c r="I378" s="100"/>
      <c r="K378" s="100"/>
      <c r="L378" s="100"/>
    </row>
    <row r="379" spans="1:12" ht="15">
      <c r="A379" s="103"/>
      <c r="B379" s="103"/>
      <c r="C379" s="99"/>
      <c r="D379" s="99"/>
      <c r="E379" s="99"/>
      <c r="F379" s="99"/>
      <c r="G379" s="99"/>
      <c r="H379" s="100"/>
      <c r="I379" s="100"/>
      <c r="K379" s="100"/>
      <c r="L379" s="100"/>
    </row>
    <row r="380" spans="1:12" ht="15">
      <c r="A380" s="103"/>
      <c r="B380" s="103"/>
      <c r="C380" s="99"/>
      <c r="D380" s="99"/>
      <c r="E380" s="99"/>
      <c r="F380" s="99"/>
      <c r="G380" s="99"/>
      <c r="H380" s="100"/>
      <c r="I380" s="100"/>
      <c r="K380" s="100"/>
      <c r="L380" s="100"/>
    </row>
    <row r="381" spans="1:12" ht="15">
      <c r="A381" s="103"/>
      <c r="B381" s="103"/>
      <c r="C381" s="99"/>
      <c r="D381" s="99"/>
      <c r="E381" s="99"/>
      <c r="F381" s="99"/>
      <c r="G381" s="99"/>
      <c r="H381" s="132"/>
      <c r="I381" s="132"/>
      <c r="K381" s="132"/>
      <c r="L381" s="132"/>
    </row>
    <row r="382" spans="1:12" ht="15">
      <c r="A382" s="103"/>
      <c r="B382" s="103"/>
      <c r="C382" s="99"/>
      <c r="D382" s="99"/>
      <c r="E382" s="99"/>
      <c r="F382" s="99"/>
      <c r="G382" s="99"/>
      <c r="H382" s="132"/>
      <c r="I382" s="132"/>
      <c r="K382" s="132"/>
      <c r="L382" s="132"/>
    </row>
    <row r="383" spans="1:12" ht="15">
      <c r="A383" s="103"/>
      <c r="B383" s="103"/>
      <c r="C383" s="99"/>
      <c r="D383" s="99"/>
      <c r="E383" s="99"/>
      <c r="F383" s="99"/>
      <c r="G383" s="99"/>
      <c r="H383" s="132"/>
      <c r="I383" s="132"/>
      <c r="K383" s="132"/>
      <c r="L383" s="132"/>
    </row>
    <row r="384" spans="1:12" ht="15">
      <c r="A384" s="103"/>
      <c r="B384" s="103"/>
      <c r="C384" s="99"/>
      <c r="D384" s="99"/>
      <c r="E384" s="99"/>
      <c r="F384" s="99"/>
      <c r="G384" s="99"/>
      <c r="H384" s="132"/>
      <c r="I384" s="132"/>
      <c r="K384" s="132"/>
      <c r="L384" s="132"/>
    </row>
    <row r="385" spans="1:12" ht="15">
      <c r="A385" s="103"/>
      <c r="B385" s="103"/>
      <c r="C385" s="99"/>
      <c r="D385" s="99"/>
      <c r="E385" s="99"/>
      <c r="F385" s="99"/>
      <c r="G385" s="99"/>
      <c r="H385" s="100"/>
      <c r="I385" s="100"/>
      <c r="K385" s="100"/>
      <c r="L385" s="100"/>
    </row>
    <row r="386" spans="1:12" ht="15">
      <c r="A386" s="103"/>
      <c r="B386" s="103"/>
      <c r="C386" s="99"/>
      <c r="D386" s="99"/>
      <c r="E386" s="99"/>
      <c r="F386" s="99"/>
      <c r="G386" s="99"/>
      <c r="H386" s="132"/>
      <c r="I386" s="132"/>
      <c r="K386" s="132"/>
      <c r="L386" s="132"/>
    </row>
    <row r="387" spans="1:12" ht="15">
      <c r="A387" s="103"/>
      <c r="B387" s="103"/>
      <c r="C387" s="99"/>
      <c r="D387" s="99"/>
      <c r="E387" s="99"/>
      <c r="F387" s="99"/>
      <c r="G387" s="99"/>
      <c r="H387" s="132"/>
      <c r="I387" s="132"/>
      <c r="K387" s="132"/>
      <c r="L387" s="132"/>
    </row>
    <row r="388" spans="1:12" ht="15">
      <c r="A388" s="101"/>
      <c r="B388" s="101"/>
      <c r="C388" s="99"/>
      <c r="D388" s="99"/>
      <c r="E388" s="99"/>
      <c r="F388" s="99"/>
      <c r="G388" s="99"/>
      <c r="H388" s="100"/>
      <c r="I388" s="100"/>
      <c r="K388" s="100"/>
      <c r="L388" s="100"/>
    </row>
    <row r="389" spans="1:12" ht="15">
      <c r="A389" s="102"/>
      <c r="B389" s="102"/>
      <c r="C389" s="99"/>
      <c r="D389" s="99"/>
      <c r="E389" s="99"/>
      <c r="F389" s="99"/>
      <c r="G389" s="99"/>
      <c r="H389" s="100"/>
      <c r="I389" s="100"/>
      <c r="K389" s="100"/>
      <c r="L389" s="100"/>
    </row>
    <row r="390" spans="1:12" ht="15">
      <c r="A390" s="103"/>
      <c r="B390" s="103"/>
      <c r="C390" s="99"/>
      <c r="D390" s="99"/>
      <c r="E390" s="99"/>
      <c r="F390" s="99"/>
      <c r="G390" s="99"/>
      <c r="H390" s="100"/>
      <c r="I390" s="100"/>
      <c r="K390" s="100"/>
      <c r="L390" s="100"/>
    </row>
    <row r="391" spans="1:12" ht="15">
      <c r="A391" s="103"/>
      <c r="B391" s="103"/>
      <c r="C391" s="99"/>
      <c r="D391" s="99"/>
      <c r="E391" s="99"/>
      <c r="F391" s="99"/>
      <c r="G391" s="99"/>
      <c r="H391" s="100"/>
      <c r="I391" s="100"/>
      <c r="K391" s="100"/>
      <c r="L391" s="100"/>
    </row>
    <row r="392" spans="1:12" ht="15">
      <c r="A392" s="103"/>
      <c r="B392" s="103"/>
      <c r="C392" s="99"/>
      <c r="D392" s="99"/>
      <c r="E392" s="99"/>
      <c r="F392" s="99"/>
      <c r="G392" s="99"/>
      <c r="H392" s="132"/>
      <c r="I392" s="132"/>
      <c r="K392" s="132"/>
      <c r="L392" s="132"/>
    </row>
    <row r="393" spans="1:12" ht="15">
      <c r="A393" s="103"/>
      <c r="B393" s="103"/>
      <c r="C393" s="99"/>
      <c r="D393" s="99"/>
      <c r="E393" s="99"/>
      <c r="F393" s="99"/>
      <c r="G393" s="99"/>
      <c r="H393" s="132"/>
      <c r="I393" s="132"/>
      <c r="K393" s="132"/>
      <c r="L393" s="132"/>
    </row>
    <row r="394" spans="1:12" ht="15">
      <c r="A394" s="103"/>
      <c r="B394" s="103"/>
      <c r="C394" s="99"/>
      <c r="D394" s="99"/>
      <c r="E394" s="99"/>
      <c r="F394" s="99"/>
      <c r="G394" s="99"/>
      <c r="H394" s="132"/>
      <c r="I394" s="132"/>
      <c r="K394" s="132"/>
      <c r="L394" s="132"/>
    </row>
    <row r="395" spans="1:12" ht="15">
      <c r="A395" s="103"/>
      <c r="B395" s="103"/>
      <c r="C395" s="99"/>
      <c r="D395" s="99"/>
      <c r="E395" s="99"/>
      <c r="F395" s="99"/>
      <c r="G395" s="99"/>
      <c r="H395" s="100"/>
      <c r="I395" s="100"/>
      <c r="K395" s="100"/>
      <c r="L395" s="100"/>
    </row>
    <row r="396" spans="1:12" ht="15">
      <c r="A396" s="103"/>
      <c r="B396" s="103"/>
      <c r="C396" s="99"/>
      <c r="D396" s="99"/>
      <c r="E396" s="99"/>
      <c r="F396" s="99"/>
      <c r="G396" s="99"/>
      <c r="H396" s="132"/>
      <c r="I396" s="132"/>
      <c r="K396" s="132"/>
      <c r="L396" s="132"/>
    </row>
    <row r="397" spans="1:12" ht="15">
      <c r="A397" s="103"/>
      <c r="B397" s="103"/>
      <c r="C397" s="99"/>
      <c r="D397" s="99"/>
      <c r="E397" s="99"/>
      <c r="F397" s="99"/>
      <c r="G397" s="99"/>
      <c r="H397" s="132"/>
      <c r="I397" s="132"/>
      <c r="K397" s="132"/>
      <c r="L397" s="132"/>
    </row>
    <row r="398" spans="1:12" ht="15">
      <c r="A398" s="101"/>
      <c r="B398" s="101"/>
      <c r="C398" s="99"/>
      <c r="D398" s="99"/>
      <c r="E398" s="99"/>
      <c r="F398" s="99"/>
      <c r="G398" s="99"/>
      <c r="H398" s="100"/>
      <c r="I398" s="100"/>
      <c r="K398" s="100"/>
      <c r="L398" s="100"/>
    </row>
    <row r="399" spans="1:12" ht="15">
      <c r="A399" s="102"/>
      <c r="B399" s="102"/>
      <c r="C399" s="99"/>
      <c r="D399" s="99"/>
      <c r="E399" s="99"/>
      <c r="F399" s="99"/>
      <c r="G399" s="99"/>
      <c r="H399" s="100"/>
      <c r="I399" s="100"/>
      <c r="K399" s="100"/>
      <c r="L399" s="100"/>
    </row>
    <row r="400" spans="1:12" ht="15">
      <c r="A400" s="103"/>
      <c r="B400" s="103"/>
      <c r="C400" s="99"/>
      <c r="D400" s="99"/>
      <c r="E400" s="99"/>
      <c r="F400" s="99"/>
      <c r="G400" s="99"/>
      <c r="H400" s="100"/>
      <c r="I400" s="100"/>
      <c r="K400" s="100"/>
      <c r="L400" s="100"/>
    </row>
    <row r="401" spans="1:12" ht="15">
      <c r="A401" s="103"/>
      <c r="B401" s="103"/>
      <c r="C401" s="99"/>
      <c r="D401" s="99"/>
      <c r="E401" s="99"/>
      <c r="F401" s="99"/>
      <c r="G401" s="99"/>
      <c r="H401" s="100"/>
      <c r="I401" s="100"/>
      <c r="K401" s="100"/>
      <c r="L401" s="100"/>
    </row>
    <row r="402" spans="1:12" ht="15">
      <c r="A402" s="103"/>
      <c r="B402" s="103"/>
      <c r="C402" s="99"/>
      <c r="D402" s="99"/>
      <c r="E402" s="99"/>
      <c r="F402" s="99"/>
      <c r="G402" s="99"/>
      <c r="H402" s="132"/>
      <c r="I402" s="132"/>
      <c r="K402" s="132"/>
      <c r="L402" s="132"/>
    </row>
    <row r="403" spans="1:12" ht="15">
      <c r="A403" s="103"/>
      <c r="B403" s="103"/>
      <c r="C403" s="99"/>
      <c r="D403" s="99"/>
      <c r="E403" s="99"/>
      <c r="F403" s="99"/>
      <c r="G403" s="99"/>
      <c r="H403" s="132"/>
      <c r="I403" s="132"/>
      <c r="K403" s="132"/>
      <c r="L403" s="132"/>
    </row>
    <row r="404" spans="1:12" ht="15">
      <c r="A404" s="103"/>
      <c r="B404" s="103"/>
      <c r="C404" s="99"/>
      <c r="D404" s="99"/>
      <c r="E404" s="99"/>
      <c r="F404" s="99"/>
      <c r="G404" s="99"/>
      <c r="H404" s="100"/>
      <c r="I404" s="100"/>
      <c r="K404" s="100"/>
      <c r="L404" s="100"/>
    </row>
    <row r="405" spans="1:12" ht="15">
      <c r="A405" s="103"/>
      <c r="B405" s="103"/>
      <c r="C405" s="99"/>
      <c r="D405" s="99"/>
      <c r="E405" s="99"/>
      <c r="F405" s="99"/>
      <c r="G405" s="99"/>
      <c r="H405" s="132"/>
      <c r="I405" s="132"/>
      <c r="K405" s="132"/>
      <c r="L405" s="132"/>
    </row>
    <row r="406" spans="1:12" ht="15">
      <c r="A406" s="103"/>
      <c r="B406" s="103"/>
      <c r="C406" s="99"/>
      <c r="D406" s="99"/>
      <c r="E406" s="99"/>
      <c r="F406" s="99"/>
      <c r="G406" s="99"/>
      <c r="H406" s="132"/>
      <c r="I406" s="132"/>
      <c r="K406" s="132"/>
      <c r="L406" s="132"/>
    </row>
    <row r="407" spans="1:12" ht="15">
      <c r="A407" s="101"/>
      <c r="B407" s="101"/>
      <c r="C407" s="99"/>
      <c r="D407" s="99"/>
      <c r="E407" s="99"/>
      <c r="F407" s="99"/>
      <c r="G407" s="99"/>
      <c r="H407" s="100"/>
      <c r="I407" s="100"/>
      <c r="K407" s="100"/>
      <c r="L407" s="100"/>
    </row>
    <row r="408" spans="1:12" ht="15">
      <c r="A408" s="102"/>
      <c r="B408" s="102"/>
      <c r="C408" s="99"/>
      <c r="D408" s="99"/>
      <c r="E408" s="99"/>
      <c r="F408" s="99"/>
      <c r="G408" s="99"/>
      <c r="H408" s="100"/>
      <c r="I408" s="100"/>
      <c r="K408" s="100"/>
      <c r="L408" s="100"/>
    </row>
    <row r="409" spans="1:12" ht="15">
      <c r="A409" s="103"/>
      <c r="B409" s="103"/>
      <c r="C409" s="99"/>
      <c r="D409" s="99"/>
      <c r="E409" s="99"/>
      <c r="F409" s="99"/>
      <c r="G409" s="99"/>
      <c r="H409" s="100"/>
      <c r="I409" s="100"/>
      <c r="K409" s="100"/>
      <c r="L409" s="100"/>
    </row>
    <row r="410" spans="1:12" ht="15">
      <c r="A410" s="103"/>
      <c r="B410" s="103"/>
      <c r="C410" s="99"/>
      <c r="D410" s="99"/>
      <c r="E410" s="99"/>
      <c r="F410" s="99"/>
      <c r="G410" s="99"/>
      <c r="H410" s="100"/>
      <c r="I410" s="100"/>
      <c r="K410" s="100"/>
      <c r="L410" s="100"/>
    </row>
    <row r="411" spans="1:12" ht="15">
      <c r="A411" s="103"/>
      <c r="B411" s="103"/>
      <c r="C411" s="99"/>
      <c r="D411" s="99"/>
      <c r="E411" s="99"/>
      <c r="F411" s="99"/>
      <c r="G411" s="99"/>
      <c r="H411" s="132"/>
      <c r="I411" s="132"/>
      <c r="K411" s="132"/>
      <c r="L411" s="132"/>
    </row>
    <row r="412" spans="1:12" ht="15">
      <c r="A412" s="103"/>
      <c r="B412" s="103"/>
      <c r="C412" s="99"/>
      <c r="D412" s="99"/>
      <c r="E412" s="99"/>
      <c r="F412" s="99"/>
      <c r="G412" s="99"/>
      <c r="H412" s="132"/>
      <c r="I412" s="132"/>
      <c r="K412" s="132"/>
      <c r="L412" s="132"/>
    </row>
    <row r="413" spans="1:12" ht="15">
      <c r="A413" s="103"/>
      <c r="B413" s="103"/>
      <c r="C413" s="99"/>
      <c r="D413" s="99"/>
      <c r="E413" s="99"/>
      <c r="F413" s="99"/>
      <c r="G413" s="99"/>
      <c r="H413" s="100"/>
      <c r="I413" s="100"/>
      <c r="K413" s="100"/>
      <c r="L413" s="100"/>
    </row>
    <row r="414" spans="1:12" ht="15">
      <c r="A414" s="103"/>
      <c r="B414" s="103"/>
      <c r="C414" s="99"/>
      <c r="D414" s="99"/>
      <c r="E414" s="99"/>
      <c r="F414" s="99"/>
      <c r="G414" s="99"/>
      <c r="H414" s="132"/>
      <c r="I414" s="132"/>
      <c r="K414" s="132"/>
      <c r="L414" s="132"/>
    </row>
    <row r="415" spans="1:12" ht="15">
      <c r="A415" s="103"/>
      <c r="B415" s="103"/>
      <c r="C415" s="99"/>
      <c r="D415" s="99"/>
      <c r="E415" s="99"/>
      <c r="F415" s="99"/>
      <c r="G415" s="99"/>
      <c r="H415" s="132"/>
      <c r="I415" s="132"/>
      <c r="K415" s="132"/>
      <c r="L415" s="132"/>
    </row>
    <row r="416" spans="1:12" ht="14.25">
      <c r="A416" s="136"/>
      <c r="B416" s="136"/>
      <c r="C416" s="133"/>
      <c r="D416" s="133"/>
      <c r="E416" s="133"/>
      <c r="F416" s="133"/>
      <c r="G416" s="133"/>
      <c r="H416" s="137"/>
      <c r="I416" s="137"/>
      <c r="K416" s="137"/>
      <c r="L416" s="137"/>
    </row>
    <row r="417" spans="1:12" ht="15">
      <c r="A417" s="103"/>
      <c r="B417" s="103"/>
      <c r="C417" s="99"/>
      <c r="D417" s="99"/>
      <c r="E417" s="99"/>
      <c r="F417" s="99"/>
      <c r="G417" s="99"/>
      <c r="H417" s="100"/>
      <c r="I417" s="100"/>
      <c r="K417" s="100"/>
      <c r="L417" s="100"/>
    </row>
    <row r="418" spans="1:12" ht="15">
      <c r="A418" s="103"/>
      <c r="B418" s="103"/>
      <c r="C418" s="99"/>
      <c r="D418" s="99"/>
      <c r="E418" s="99"/>
      <c r="F418" s="99"/>
      <c r="G418" s="99"/>
      <c r="H418" s="100"/>
      <c r="I418" s="100"/>
      <c r="K418" s="100"/>
      <c r="L418" s="100"/>
    </row>
    <row r="419" spans="1:12" ht="15">
      <c r="A419" s="103"/>
      <c r="B419" s="103"/>
      <c r="C419" s="99"/>
      <c r="D419" s="99"/>
      <c r="E419" s="99"/>
      <c r="F419" s="99"/>
      <c r="G419" s="99"/>
      <c r="H419" s="100"/>
      <c r="I419" s="100"/>
      <c r="K419" s="100"/>
      <c r="L419" s="100"/>
    </row>
    <row r="420" spans="1:12" ht="15">
      <c r="A420" s="103"/>
      <c r="B420" s="103"/>
      <c r="C420" s="99"/>
      <c r="D420" s="99"/>
      <c r="E420" s="99"/>
      <c r="F420" s="99"/>
      <c r="G420" s="99"/>
      <c r="H420" s="132"/>
      <c r="I420" s="132"/>
      <c r="K420" s="132"/>
      <c r="L420" s="132"/>
    </row>
    <row r="421" spans="1:12" ht="15">
      <c r="A421" s="103"/>
      <c r="B421" s="103"/>
      <c r="C421" s="99"/>
      <c r="D421" s="99"/>
      <c r="E421" s="99"/>
      <c r="F421" s="99"/>
      <c r="G421" s="99"/>
      <c r="H421" s="132"/>
      <c r="I421" s="132"/>
      <c r="K421" s="132"/>
      <c r="L421" s="132"/>
    </row>
    <row r="422" spans="1:12" ht="15">
      <c r="A422" s="103"/>
      <c r="B422" s="103"/>
      <c r="C422" s="99"/>
      <c r="D422" s="99"/>
      <c r="E422" s="99"/>
      <c r="F422" s="99"/>
      <c r="G422" s="99"/>
      <c r="H422" s="132"/>
      <c r="I422" s="132"/>
      <c r="K422" s="132"/>
      <c r="L422" s="132"/>
    </row>
    <row r="423" spans="1:12" ht="15">
      <c r="A423" s="103"/>
      <c r="B423" s="103"/>
      <c r="C423" s="99"/>
      <c r="D423" s="99"/>
      <c r="E423" s="99"/>
      <c r="F423" s="99"/>
      <c r="G423" s="99"/>
      <c r="H423" s="132"/>
      <c r="I423" s="132"/>
      <c r="K423" s="132"/>
      <c r="L423" s="132"/>
    </row>
    <row r="424" spans="1:12" ht="15">
      <c r="A424" s="103"/>
      <c r="B424" s="103"/>
      <c r="C424" s="99"/>
      <c r="D424" s="99"/>
      <c r="E424" s="99"/>
      <c r="F424" s="99"/>
      <c r="G424" s="99"/>
      <c r="H424" s="100"/>
      <c r="I424" s="100"/>
      <c r="K424" s="100"/>
      <c r="L424" s="100"/>
    </row>
    <row r="425" spans="1:12" ht="15">
      <c r="A425" s="103"/>
      <c r="B425" s="103"/>
      <c r="C425" s="99"/>
      <c r="D425" s="99"/>
      <c r="E425" s="99"/>
      <c r="F425" s="99"/>
      <c r="G425" s="99"/>
      <c r="H425" s="132"/>
      <c r="I425" s="132"/>
      <c r="K425" s="132"/>
      <c r="L425" s="132"/>
    </row>
    <row r="426" spans="1:12" ht="15">
      <c r="A426" s="103"/>
      <c r="B426" s="103"/>
      <c r="C426" s="99"/>
      <c r="D426" s="99"/>
      <c r="E426" s="99"/>
      <c r="F426" s="99"/>
      <c r="G426" s="99"/>
      <c r="H426" s="132"/>
      <c r="I426" s="132"/>
      <c r="K426" s="132"/>
      <c r="L426" s="132"/>
    </row>
    <row r="427" spans="1:12" ht="15">
      <c r="A427" s="102"/>
      <c r="B427" s="102"/>
      <c r="C427" s="99"/>
      <c r="D427" s="99"/>
      <c r="E427" s="99"/>
      <c r="F427" s="104"/>
      <c r="G427" s="99"/>
      <c r="H427" s="100"/>
      <c r="I427" s="100"/>
      <c r="K427" s="100"/>
      <c r="L427" s="100"/>
    </row>
    <row r="428" spans="1:12" ht="15">
      <c r="A428" s="101"/>
      <c r="B428" s="101"/>
      <c r="C428" s="99"/>
      <c r="D428" s="99"/>
      <c r="E428" s="99"/>
      <c r="F428" s="104"/>
      <c r="G428" s="99"/>
      <c r="H428" s="100"/>
      <c r="I428" s="100"/>
      <c r="K428" s="100"/>
      <c r="L428" s="100"/>
    </row>
    <row r="429" spans="1:12" ht="15">
      <c r="A429" s="103"/>
      <c r="B429" s="103"/>
      <c r="C429" s="99"/>
      <c r="D429" s="99"/>
      <c r="E429" s="99"/>
      <c r="F429" s="104"/>
      <c r="G429" s="99"/>
      <c r="H429" s="100"/>
      <c r="I429" s="100"/>
      <c r="K429" s="100"/>
      <c r="L429" s="100"/>
    </row>
    <row r="430" spans="1:12" ht="15">
      <c r="A430" s="103"/>
      <c r="B430" s="103"/>
      <c r="C430" s="99"/>
      <c r="D430" s="99"/>
      <c r="E430" s="99"/>
      <c r="F430" s="104"/>
      <c r="G430" s="99"/>
      <c r="H430" s="100"/>
      <c r="I430" s="100"/>
      <c r="K430" s="100"/>
      <c r="L430" s="100"/>
    </row>
    <row r="431" spans="1:12" ht="15">
      <c r="A431" s="103"/>
      <c r="B431" s="103"/>
      <c r="C431" s="99"/>
      <c r="D431" s="99"/>
      <c r="E431" s="99"/>
      <c r="F431" s="104"/>
      <c r="G431" s="99"/>
      <c r="H431" s="132"/>
      <c r="I431" s="132"/>
      <c r="K431" s="132"/>
      <c r="L431" s="132"/>
    </row>
    <row r="432" spans="1:12" ht="15">
      <c r="A432" s="103"/>
      <c r="B432" s="103"/>
      <c r="C432" s="99"/>
      <c r="D432" s="99"/>
      <c r="E432" s="99"/>
      <c r="F432" s="104"/>
      <c r="G432" s="99"/>
      <c r="H432" s="132"/>
      <c r="I432" s="132"/>
      <c r="K432" s="132"/>
      <c r="L432" s="132"/>
    </row>
    <row r="433" spans="1:12" ht="15">
      <c r="A433" s="103"/>
      <c r="B433" s="103"/>
      <c r="C433" s="99"/>
      <c r="D433" s="99"/>
      <c r="E433" s="99"/>
      <c r="F433" s="104"/>
      <c r="G433" s="99"/>
      <c r="H433" s="132"/>
      <c r="I433" s="132"/>
      <c r="K433" s="132"/>
      <c r="L433" s="132"/>
    </row>
    <row r="434" spans="1:12" ht="15">
      <c r="A434" s="103"/>
      <c r="B434" s="103"/>
      <c r="C434" s="99"/>
      <c r="D434" s="99"/>
      <c r="E434" s="99"/>
      <c r="F434" s="104"/>
      <c r="G434" s="99"/>
      <c r="H434" s="100"/>
      <c r="I434" s="100"/>
      <c r="K434" s="100"/>
      <c r="L434" s="100"/>
    </row>
    <row r="435" spans="1:12" ht="15">
      <c r="A435" s="103"/>
      <c r="B435" s="103"/>
      <c r="C435" s="99"/>
      <c r="D435" s="99"/>
      <c r="E435" s="99"/>
      <c r="F435" s="104"/>
      <c r="G435" s="99"/>
      <c r="H435" s="132"/>
      <c r="I435" s="132"/>
      <c r="K435" s="132"/>
      <c r="L435" s="132"/>
    </row>
    <row r="436" spans="1:12" ht="15">
      <c r="A436" s="103"/>
      <c r="B436" s="103"/>
      <c r="C436" s="99"/>
      <c r="D436" s="99"/>
      <c r="E436" s="99"/>
      <c r="F436" s="104"/>
      <c r="G436" s="99"/>
      <c r="H436" s="132"/>
      <c r="I436" s="132"/>
      <c r="K436" s="132"/>
      <c r="L436" s="132"/>
    </row>
    <row r="437" spans="1:12" ht="14.25">
      <c r="A437" s="98"/>
      <c r="B437" s="98"/>
      <c r="C437" s="133"/>
      <c r="D437" s="133"/>
      <c r="E437" s="133"/>
      <c r="F437" s="133"/>
      <c r="G437" s="133"/>
      <c r="H437" s="137"/>
      <c r="I437" s="137"/>
      <c r="K437" s="137"/>
      <c r="L437" s="137"/>
    </row>
    <row r="438" spans="1:12" ht="15">
      <c r="A438" s="136"/>
      <c r="B438" s="136"/>
      <c r="C438" s="99"/>
      <c r="D438" s="99"/>
      <c r="E438" s="99"/>
      <c r="F438" s="99"/>
      <c r="G438" s="99"/>
      <c r="H438" s="100"/>
      <c r="I438" s="100"/>
      <c r="K438" s="100"/>
      <c r="L438" s="100"/>
    </row>
    <row r="439" spans="1:12" ht="15">
      <c r="A439" s="102"/>
      <c r="B439" s="102"/>
      <c r="C439" s="99"/>
      <c r="D439" s="99"/>
      <c r="E439" s="99"/>
      <c r="F439" s="99"/>
      <c r="G439" s="99"/>
      <c r="H439" s="100"/>
      <c r="I439" s="100"/>
      <c r="K439" s="100"/>
      <c r="L439" s="100"/>
    </row>
    <row r="440" spans="1:12" ht="15">
      <c r="A440" s="101"/>
      <c r="B440" s="101"/>
      <c r="C440" s="99"/>
      <c r="D440" s="99"/>
      <c r="E440" s="99"/>
      <c r="F440" s="99"/>
      <c r="G440" s="99"/>
      <c r="H440" s="100"/>
      <c r="I440" s="100"/>
      <c r="K440" s="100"/>
      <c r="L440" s="100"/>
    </row>
    <row r="441" spans="1:12" ht="15">
      <c r="A441" s="102"/>
      <c r="B441" s="102"/>
      <c r="C441" s="99"/>
      <c r="D441" s="99"/>
      <c r="E441" s="99"/>
      <c r="F441" s="99"/>
      <c r="G441" s="99"/>
      <c r="H441" s="100"/>
      <c r="I441" s="100"/>
      <c r="K441" s="100"/>
      <c r="L441" s="100"/>
    </row>
    <row r="442" spans="1:12" ht="14.25">
      <c r="A442" s="136"/>
      <c r="B442" s="136"/>
      <c r="C442" s="133"/>
      <c r="D442" s="133"/>
      <c r="E442" s="133"/>
      <c r="F442" s="133"/>
      <c r="G442" s="133"/>
      <c r="H442" s="137"/>
      <c r="I442" s="137"/>
      <c r="K442" s="137"/>
      <c r="L442" s="137"/>
    </row>
    <row r="443" spans="1:12" ht="15">
      <c r="A443" s="103"/>
      <c r="B443" s="103"/>
      <c r="C443" s="99"/>
      <c r="D443" s="99"/>
      <c r="E443" s="99"/>
      <c r="F443" s="99"/>
      <c r="G443" s="99"/>
      <c r="H443" s="100"/>
      <c r="I443" s="100"/>
      <c r="K443" s="100"/>
      <c r="L443" s="100"/>
    </row>
    <row r="444" spans="1:12" ht="15">
      <c r="A444" s="103"/>
      <c r="B444" s="103"/>
      <c r="C444" s="99"/>
      <c r="D444" s="99"/>
      <c r="E444" s="99"/>
      <c r="F444" s="99"/>
      <c r="G444" s="99"/>
      <c r="H444" s="132"/>
      <c r="I444" s="132"/>
      <c r="K444" s="132"/>
      <c r="L444" s="132"/>
    </row>
    <row r="445" spans="1:12" ht="14.25">
      <c r="A445" s="136"/>
      <c r="B445" s="136"/>
      <c r="C445" s="133"/>
      <c r="D445" s="133"/>
      <c r="E445" s="133"/>
      <c r="F445" s="133"/>
      <c r="G445" s="133"/>
      <c r="H445" s="137"/>
      <c r="I445" s="137"/>
      <c r="K445" s="137"/>
      <c r="L445" s="137"/>
    </row>
    <row r="446" spans="1:12" ht="15">
      <c r="A446" s="101"/>
      <c r="B446" s="101"/>
      <c r="C446" s="133"/>
      <c r="D446" s="133"/>
      <c r="E446" s="133"/>
      <c r="F446" s="133"/>
      <c r="G446" s="133"/>
      <c r="H446" s="137"/>
      <c r="I446" s="137"/>
      <c r="K446" s="137"/>
      <c r="L446" s="137"/>
    </row>
    <row r="447" spans="1:12" ht="15">
      <c r="A447" s="101"/>
      <c r="B447" s="101"/>
      <c r="C447" s="133"/>
      <c r="D447" s="133"/>
      <c r="E447" s="133"/>
      <c r="F447" s="133"/>
      <c r="G447" s="133"/>
      <c r="H447" s="137"/>
      <c r="I447" s="137"/>
      <c r="K447" s="137"/>
      <c r="L447" s="137"/>
    </row>
    <row r="448" spans="1:12" ht="15">
      <c r="A448" s="101"/>
      <c r="B448" s="101"/>
      <c r="C448" s="99"/>
      <c r="D448" s="99"/>
      <c r="E448" s="99"/>
      <c r="F448" s="99"/>
      <c r="G448" s="99"/>
      <c r="H448" s="100"/>
      <c r="I448" s="100"/>
      <c r="K448" s="100"/>
      <c r="L448" s="100"/>
    </row>
    <row r="449" spans="1:12" ht="15">
      <c r="A449" s="131"/>
      <c r="B449" s="131"/>
      <c r="C449" s="99"/>
      <c r="D449" s="99"/>
      <c r="E449" s="99"/>
      <c r="F449" s="99"/>
      <c r="G449" s="99"/>
      <c r="H449" s="100"/>
      <c r="I449" s="100"/>
      <c r="K449" s="100"/>
      <c r="L449" s="100"/>
    </row>
    <row r="450" spans="1:12" ht="15">
      <c r="A450" s="103"/>
      <c r="B450" s="103"/>
      <c r="C450" s="99"/>
      <c r="D450" s="99"/>
      <c r="E450" s="99"/>
      <c r="F450" s="99"/>
      <c r="G450" s="99"/>
      <c r="H450" s="100"/>
      <c r="I450" s="100"/>
      <c r="K450" s="100"/>
      <c r="L450" s="100"/>
    </row>
    <row r="451" spans="1:12" ht="15">
      <c r="A451" s="103"/>
      <c r="B451" s="103"/>
      <c r="C451" s="99"/>
      <c r="D451" s="99"/>
      <c r="E451" s="99"/>
      <c r="F451" s="99"/>
      <c r="G451" s="99"/>
      <c r="H451" s="100"/>
      <c r="I451" s="100"/>
      <c r="K451" s="100"/>
      <c r="L451" s="100"/>
    </row>
    <row r="452" spans="1:12" ht="15">
      <c r="A452" s="103"/>
      <c r="B452" s="103"/>
      <c r="C452" s="99"/>
      <c r="D452" s="99"/>
      <c r="E452" s="99"/>
      <c r="F452" s="99"/>
      <c r="G452" s="99"/>
      <c r="H452" s="100"/>
      <c r="I452" s="100"/>
      <c r="K452" s="100"/>
      <c r="L452" s="100"/>
    </row>
    <row r="453" spans="1:12" ht="15">
      <c r="A453" s="103"/>
      <c r="B453" s="103"/>
      <c r="C453" s="99"/>
      <c r="D453" s="99"/>
      <c r="E453" s="99"/>
      <c r="F453" s="99"/>
      <c r="G453" s="99"/>
      <c r="H453" s="100"/>
      <c r="I453" s="100"/>
      <c r="K453" s="100"/>
      <c r="L453" s="100"/>
    </row>
    <row r="454" spans="1:12" ht="15">
      <c r="A454" s="103"/>
      <c r="B454" s="103"/>
      <c r="C454" s="99"/>
      <c r="D454" s="99"/>
      <c r="E454" s="99"/>
      <c r="F454" s="99"/>
      <c r="G454" s="99"/>
      <c r="H454" s="100"/>
      <c r="I454" s="100"/>
      <c r="K454" s="100"/>
      <c r="L454" s="100"/>
    </row>
    <row r="455" spans="1:12" ht="15">
      <c r="A455" s="103"/>
      <c r="B455" s="103"/>
      <c r="C455" s="99"/>
      <c r="D455" s="99"/>
      <c r="E455" s="99"/>
      <c r="F455" s="99"/>
      <c r="G455" s="99"/>
      <c r="H455" s="100"/>
      <c r="I455" s="100"/>
      <c r="K455" s="100"/>
      <c r="L455" s="100"/>
    </row>
    <row r="456" spans="1:12" ht="15">
      <c r="A456" s="103"/>
      <c r="B456" s="103"/>
      <c r="C456" s="99"/>
      <c r="D456" s="99"/>
      <c r="E456" s="99"/>
      <c r="F456" s="99"/>
      <c r="G456" s="99"/>
      <c r="H456" s="100"/>
      <c r="I456" s="100"/>
      <c r="K456" s="100"/>
      <c r="L456" s="100"/>
    </row>
    <row r="457" spans="1:12" ht="15">
      <c r="A457" s="103"/>
      <c r="B457" s="103"/>
      <c r="C457" s="99"/>
      <c r="D457" s="99"/>
      <c r="E457" s="99"/>
      <c r="F457" s="99"/>
      <c r="G457" s="99"/>
      <c r="H457" s="100"/>
      <c r="I457" s="100"/>
      <c r="K457" s="100"/>
      <c r="L457" s="100"/>
    </row>
    <row r="458" spans="1:12" ht="15">
      <c r="A458" s="103"/>
      <c r="B458" s="103"/>
      <c r="C458" s="99"/>
      <c r="D458" s="99"/>
      <c r="E458" s="99"/>
      <c r="F458" s="99"/>
      <c r="G458" s="99"/>
      <c r="H458" s="100"/>
      <c r="I458" s="100"/>
      <c r="K458" s="100"/>
      <c r="L458" s="100"/>
    </row>
    <row r="459" spans="1:12" ht="15">
      <c r="A459" s="103"/>
      <c r="B459" s="103"/>
      <c r="C459" s="99"/>
      <c r="D459" s="99"/>
      <c r="E459" s="99"/>
      <c r="F459" s="99"/>
      <c r="G459" s="99"/>
      <c r="H459" s="100"/>
      <c r="I459" s="100"/>
      <c r="K459" s="100"/>
      <c r="L459" s="100"/>
    </row>
    <row r="460" spans="1:12" ht="15">
      <c r="A460" s="103"/>
      <c r="B460" s="103"/>
      <c r="C460" s="99"/>
      <c r="D460" s="99"/>
      <c r="E460" s="99"/>
      <c r="F460" s="99"/>
      <c r="G460" s="99"/>
      <c r="H460" s="100"/>
      <c r="I460" s="100"/>
      <c r="K460" s="100"/>
      <c r="L460" s="100"/>
    </row>
    <row r="461" spans="1:12" ht="15">
      <c r="A461" s="103"/>
      <c r="B461" s="103"/>
      <c r="C461" s="99"/>
      <c r="D461" s="99"/>
      <c r="E461" s="99"/>
      <c r="F461" s="99"/>
      <c r="G461" s="99"/>
      <c r="H461" s="100"/>
      <c r="I461" s="100"/>
      <c r="K461" s="100"/>
      <c r="L461" s="100"/>
    </row>
    <row r="462" spans="1:12" ht="15">
      <c r="A462" s="103"/>
      <c r="B462" s="103"/>
      <c r="C462" s="99"/>
      <c r="D462" s="99"/>
      <c r="E462" s="99"/>
      <c r="F462" s="99"/>
      <c r="G462" s="99"/>
      <c r="H462" s="100"/>
      <c r="I462" s="100"/>
      <c r="K462" s="100"/>
      <c r="L462" s="100"/>
    </row>
    <row r="463" spans="1:12" ht="15">
      <c r="A463" s="103"/>
      <c r="B463" s="103"/>
      <c r="C463" s="99"/>
      <c r="D463" s="99"/>
      <c r="E463" s="99"/>
      <c r="F463" s="99"/>
      <c r="G463" s="99"/>
      <c r="H463" s="100"/>
      <c r="I463" s="100"/>
      <c r="K463" s="100"/>
      <c r="L463" s="100"/>
    </row>
    <row r="464" spans="1:12" ht="15">
      <c r="A464" s="103"/>
      <c r="B464" s="103"/>
      <c r="C464" s="99"/>
      <c r="D464" s="99"/>
      <c r="E464" s="99"/>
      <c r="F464" s="99"/>
      <c r="G464" s="99"/>
      <c r="H464" s="100"/>
      <c r="I464" s="100"/>
      <c r="K464" s="100"/>
      <c r="L464" s="100"/>
    </row>
    <row r="465" spans="1:12" ht="15">
      <c r="A465" s="103"/>
      <c r="B465" s="103"/>
      <c r="C465" s="99"/>
      <c r="D465" s="99"/>
      <c r="E465" s="99"/>
      <c r="F465" s="99"/>
      <c r="G465" s="99"/>
      <c r="H465" s="100"/>
      <c r="I465" s="100"/>
      <c r="K465" s="100"/>
      <c r="L465" s="100"/>
    </row>
    <row r="466" spans="1:12" ht="15">
      <c r="A466" s="103"/>
      <c r="B466" s="103"/>
      <c r="C466" s="99"/>
      <c r="D466" s="99"/>
      <c r="E466" s="99"/>
      <c r="F466" s="99"/>
      <c r="G466" s="99"/>
      <c r="H466" s="100"/>
      <c r="I466" s="100"/>
      <c r="K466" s="100"/>
      <c r="L466" s="100"/>
    </row>
    <row r="467" spans="1:12" ht="15">
      <c r="A467" s="101"/>
      <c r="B467" s="101"/>
      <c r="C467" s="133"/>
      <c r="D467" s="133"/>
      <c r="E467" s="133"/>
      <c r="F467" s="133"/>
      <c r="G467" s="133"/>
      <c r="H467" s="137"/>
      <c r="I467" s="137"/>
      <c r="K467" s="137"/>
      <c r="L467" s="137"/>
    </row>
    <row r="468" spans="1:12" ht="15">
      <c r="A468" s="102"/>
      <c r="B468" s="102"/>
      <c r="C468" s="99"/>
      <c r="D468" s="99"/>
      <c r="E468" s="99"/>
      <c r="F468" s="99"/>
      <c r="G468" s="99"/>
      <c r="H468" s="100"/>
      <c r="I468" s="100"/>
      <c r="K468" s="100"/>
      <c r="L468" s="100"/>
    </row>
    <row r="469" spans="1:12" ht="15">
      <c r="A469" s="103"/>
      <c r="B469" s="103"/>
      <c r="C469" s="99"/>
      <c r="D469" s="99"/>
      <c r="E469" s="99"/>
      <c r="F469" s="99"/>
      <c r="G469" s="99"/>
      <c r="H469" s="100"/>
      <c r="I469" s="100"/>
      <c r="K469" s="100"/>
      <c r="L469" s="100"/>
    </row>
    <row r="470" spans="1:12" ht="15">
      <c r="A470" s="103"/>
      <c r="B470" s="103"/>
      <c r="C470" s="99"/>
      <c r="D470" s="99"/>
      <c r="E470" s="99"/>
      <c r="F470" s="99"/>
      <c r="G470" s="99"/>
      <c r="H470" s="100"/>
      <c r="I470" s="100"/>
      <c r="K470" s="100"/>
      <c r="L470" s="100"/>
    </row>
    <row r="471" spans="1:12" ht="14.25">
      <c r="A471" s="136"/>
      <c r="B471" s="136"/>
      <c r="C471" s="133"/>
      <c r="D471" s="133"/>
      <c r="E471" s="133"/>
      <c r="F471" s="133"/>
      <c r="G471" s="133"/>
      <c r="H471" s="134"/>
      <c r="I471" s="134"/>
      <c r="K471" s="134"/>
      <c r="L471" s="134"/>
    </row>
    <row r="472" spans="1:12" ht="15">
      <c r="A472" s="101"/>
      <c r="B472" s="101"/>
      <c r="C472" s="99"/>
      <c r="D472" s="99"/>
      <c r="E472" s="99"/>
      <c r="F472" s="99"/>
      <c r="G472" s="99"/>
      <c r="H472" s="132"/>
      <c r="I472" s="132"/>
      <c r="K472" s="132"/>
      <c r="L472" s="132"/>
    </row>
    <row r="473" spans="1:12" ht="15">
      <c r="A473" s="103"/>
      <c r="B473" s="103"/>
      <c r="C473" s="99"/>
      <c r="D473" s="99"/>
      <c r="E473" s="99"/>
      <c r="F473" s="99"/>
      <c r="G473" s="99"/>
      <c r="H473" s="132"/>
      <c r="I473" s="132"/>
      <c r="K473" s="132"/>
      <c r="L473" s="132"/>
    </row>
    <row r="474" spans="1:12" ht="15">
      <c r="A474" s="131"/>
      <c r="B474" s="131"/>
      <c r="C474" s="99"/>
      <c r="D474" s="99"/>
      <c r="E474" s="99"/>
      <c r="F474" s="99"/>
      <c r="G474" s="99"/>
      <c r="H474" s="132"/>
      <c r="I474" s="132"/>
      <c r="K474" s="132"/>
      <c r="L474" s="132"/>
    </row>
    <row r="475" spans="1:12" ht="15">
      <c r="A475" s="131"/>
      <c r="B475" s="131"/>
      <c r="C475" s="99"/>
      <c r="D475" s="99"/>
      <c r="E475" s="99"/>
      <c r="F475" s="99"/>
      <c r="G475" s="99"/>
      <c r="H475" s="132"/>
      <c r="I475" s="132"/>
      <c r="K475" s="132"/>
      <c r="L475" s="132"/>
    </row>
    <row r="476" spans="1:12" ht="15">
      <c r="A476" s="131"/>
      <c r="B476" s="131"/>
      <c r="C476" s="99"/>
      <c r="D476" s="99"/>
      <c r="E476" s="99"/>
      <c r="F476" s="99"/>
      <c r="G476" s="99"/>
      <c r="H476" s="132"/>
      <c r="I476" s="132"/>
      <c r="K476" s="132"/>
      <c r="L476" s="132"/>
    </row>
    <row r="477" spans="1:12" ht="15">
      <c r="A477" s="131"/>
      <c r="B477" s="131"/>
      <c r="C477" s="99"/>
      <c r="D477" s="99"/>
      <c r="E477" s="99"/>
      <c r="F477" s="99"/>
      <c r="G477" s="99"/>
      <c r="H477" s="132"/>
      <c r="I477" s="132"/>
      <c r="K477" s="132"/>
      <c r="L477" s="132"/>
    </row>
    <row r="478" spans="1:12" s="6" customFormat="1" ht="15">
      <c r="A478" s="143"/>
      <c r="B478" s="143"/>
      <c r="C478" s="99"/>
      <c r="D478" s="144"/>
      <c r="E478" s="144"/>
      <c r="F478" s="144"/>
      <c r="G478" s="99"/>
      <c r="H478" s="145"/>
      <c r="I478" s="145"/>
      <c r="K478" s="145"/>
      <c r="L478" s="145"/>
    </row>
    <row r="479" spans="1:12" s="6" customFormat="1" ht="15">
      <c r="A479" s="143"/>
      <c r="B479" s="143"/>
      <c r="C479" s="99"/>
      <c r="D479" s="144"/>
      <c r="E479" s="144"/>
      <c r="F479" s="144"/>
      <c r="G479" s="99"/>
      <c r="H479" s="145"/>
      <c r="I479" s="145"/>
      <c r="K479" s="145"/>
      <c r="L479" s="145"/>
    </row>
    <row r="480" spans="1:12" s="6" customFormat="1" ht="15">
      <c r="A480" s="146"/>
      <c r="B480" s="146"/>
      <c r="C480" s="99"/>
      <c r="D480" s="144"/>
      <c r="E480" s="144"/>
      <c r="F480" s="144"/>
      <c r="G480" s="99"/>
      <c r="H480" s="145"/>
      <c r="I480" s="145"/>
      <c r="K480" s="145"/>
      <c r="L480" s="145"/>
    </row>
    <row r="481" spans="1:12" s="6" customFormat="1" ht="15">
      <c r="A481" s="146"/>
      <c r="B481" s="146"/>
      <c r="C481" s="99"/>
      <c r="D481" s="144"/>
      <c r="E481" s="144"/>
      <c r="F481" s="144"/>
      <c r="G481" s="99"/>
      <c r="H481" s="145"/>
      <c r="I481" s="145"/>
      <c r="K481" s="145"/>
      <c r="L481" s="145"/>
    </row>
    <row r="482" spans="1:12" s="6" customFormat="1" ht="15">
      <c r="A482" s="147"/>
      <c r="B482" s="147"/>
      <c r="C482" s="99"/>
      <c r="D482" s="144"/>
      <c r="E482" s="144"/>
      <c r="F482" s="144"/>
      <c r="G482" s="99"/>
      <c r="H482" s="145"/>
      <c r="I482" s="145"/>
      <c r="K482" s="145"/>
      <c r="L482" s="145"/>
    </row>
    <row r="483" spans="1:12" s="6" customFormat="1" ht="15">
      <c r="A483" s="147"/>
      <c r="B483" s="147"/>
      <c r="C483" s="99"/>
      <c r="D483" s="144"/>
      <c r="E483" s="144"/>
      <c r="F483" s="144"/>
      <c r="G483" s="99"/>
      <c r="H483" s="145"/>
      <c r="I483" s="145"/>
      <c r="K483" s="145"/>
      <c r="L483" s="145"/>
    </row>
    <row r="484" spans="1:12" s="6" customFormat="1" ht="15">
      <c r="A484" s="148"/>
      <c r="B484" s="148"/>
      <c r="C484" s="99"/>
      <c r="D484" s="144"/>
      <c r="E484" s="144"/>
      <c r="F484" s="144"/>
      <c r="G484" s="99"/>
      <c r="H484" s="149"/>
      <c r="I484" s="149"/>
      <c r="K484" s="149"/>
      <c r="L484" s="149"/>
    </row>
    <row r="485" spans="1:12" s="6" customFormat="1" ht="15">
      <c r="A485" s="147"/>
      <c r="B485" s="147"/>
      <c r="C485" s="99"/>
      <c r="D485" s="144"/>
      <c r="E485" s="144"/>
      <c r="F485" s="144"/>
      <c r="G485" s="99"/>
      <c r="H485" s="149"/>
      <c r="I485" s="149"/>
      <c r="K485" s="149"/>
      <c r="L485" s="149"/>
    </row>
    <row r="486" spans="1:12" s="6" customFormat="1" ht="15">
      <c r="A486" s="147"/>
      <c r="B486" s="147"/>
      <c r="C486" s="99"/>
      <c r="D486" s="144"/>
      <c r="E486" s="144"/>
      <c r="F486" s="144"/>
      <c r="G486" s="99"/>
      <c r="H486" s="149"/>
      <c r="I486" s="149"/>
      <c r="K486" s="149"/>
      <c r="L486" s="149"/>
    </row>
    <row r="487" spans="1:12" s="6" customFormat="1" ht="15">
      <c r="A487" s="147"/>
      <c r="B487" s="147"/>
      <c r="C487" s="99"/>
      <c r="D487" s="144"/>
      <c r="E487" s="144"/>
      <c r="F487" s="144"/>
      <c r="G487" s="99"/>
      <c r="H487" s="149"/>
      <c r="I487" s="149"/>
      <c r="K487" s="149"/>
      <c r="L487" s="149"/>
    </row>
    <row r="488" spans="1:12" s="6" customFormat="1" ht="15">
      <c r="A488" s="147"/>
      <c r="B488" s="147"/>
      <c r="C488" s="99"/>
      <c r="D488" s="144"/>
      <c r="E488" s="144"/>
      <c r="F488" s="144"/>
      <c r="G488" s="99"/>
      <c r="H488" s="145"/>
      <c r="I488" s="145"/>
      <c r="K488" s="145"/>
      <c r="L488" s="145"/>
    </row>
    <row r="489" spans="1:12" s="6" customFormat="1" ht="15">
      <c r="A489" s="147"/>
      <c r="B489" s="147"/>
      <c r="C489" s="99"/>
      <c r="D489" s="144"/>
      <c r="E489" s="144"/>
      <c r="F489" s="144"/>
      <c r="G489" s="99"/>
      <c r="H489" s="149"/>
      <c r="I489" s="149"/>
      <c r="K489" s="149"/>
      <c r="L489" s="149"/>
    </row>
    <row r="490" spans="1:12" s="6" customFormat="1" ht="15">
      <c r="A490" s="147"/>
      <c r="B490" s="147"/>
      <c r="C490" s="99"/>
      <c r="D490" s="144"/>
      <c r="E490" s="144"/>
      <c r="F490" s="144"/>
      <c r="G490" s="99"/>
      <c r="H490" s="149"/>
      <c r="I490" s="149"/>
      <c r="K490" s="149"/>
      <c r="L490" s="149"/>
    </row>
    <row r="491" spans="1:12" s="4" customFormat="1" ht="14.25">
      <c r="A491" s="98"/>
      <c r="B491" s="98"/>
      <c r="C491" s="133"/>
      <c r="D491" s="133"/>
      <c r="E491" s="133"/>
      <c r="F491" s="133"/>
      <c r="G491" s="133"/>
      <c r="H491" s="137"/>
      <c r="I491" s="137"/>
      <c r="K491" s="137"/>
      <c r="L491" s="137"/>
    </row>
    <row r="492" spans="1:12" ht="14.25">
      <c r="A492" s="136"/>
      <c r="B492" s="136"/>
      <c r="C492" s="133"/>
      <c r="D492" s="133"/>
      <c r="E492" s="133"/>
      <c r="F492" s="133"/>
      <c r="G492" s="133"/>
      <c r="H492" s="137"/>
      <c r="I492" s="137"/>
      <c r="K492" s="137"/>
      <c r="L492" s="137"/>
    </row>
    <row r="493" spans="1:12" ht="15">
      <c r="A493" s="101"/>
      <c r="B493" s="101"/>
      <c r="C493" s="133"/>
      <c r="D493" s="133"/>
      <c r="E493" s="133"/>
      <c r="F493" s="150"/>
      <c r="G493" s="133"/>
      <c r="H493" s="137"/>
      <c r="I493" s="137"/>
      <c r="K493" s="137"/>
      <c r="L493" s="137"/>
    </row>
    <row r="494" spans="1:12" ht="15">
      <c r="A494" s="101"/>
      <c r="B494" s="101"/>
      <c r="C494" s="99"/>
      <c r="D494" s="99"/>
      <c r="E494" s="99"/>
      <c r="F494" s="151"/>
      <c r="G494" s="99"/>
      <c r="H494" s="100"/>
      <c r="I494" s="100"/>
      <c r="K494" s="100"/>
      <c r="L494" s="100"/>
    </row>
    <row r="495" spans="1:12" ht="15">
      <c r="A495" s="102"/>
      <c r="B495" s="102"/>
      <c r="C495" s="99"/>
      <c r="D495" s="99"/>
      <c r="E495" s="99"/>
      <c r="F495" s="151"/>
      <c r="G495" s="99"/>
      <c r="H495" s="100"/>
      <c r="I495" s="100"/>
      <c r="K495" s="100"/>
      <c r="L495" s="100"/>
    </row>
    <row r="496" spans="1:12" ht="14.25">
      <c r="A496" s="136"/>
      <c r="B496" s="136"/>
      <c r="C496" s="133"/>
      <c r="D496" s="133"/>
      <c r="E496" s="133"/>
      <c r="F496" s="133"/>
      <c r="G496" s="133"/>
      <c r="H496" s="137"/>
      <c r="I496" s="137"/>
      <c r="K496" s="137"/>
      <c r="L496" s="137"/>
    </row>
    <row r="497" spans="1:12" ht="14.25">
      <c r="A497" s="136"/>
      <c r="B497" s="136"/>
      <c r="C497" s="133"/>
      <c r="D497" s="133"/>
      <c r="E497" s="133"/>
      <c r="F497" s="133"/>
      <c r="G497" s="133"/>
      <c r="H497" s="137"/>
      <c r="I497" s="137"/>
      <c r="K497" s="137"/>
      <c r="L497" s="137"/>
    </row>
    <row r="498" spans="1:12" ht="15">
      <c r="A498" s="101"/>
      <c r="B498" s="101"/>
      <c r="C498" s="99"/>
      <c r="D498" s="99"/>
      <c r="E498" s="99"/>
      <c r="F498" s="99"/>
      <c r="G498" s="99"/>
      <c r="H498" s="100"/>
      <c r="I498" s="100"/>
      <c r="K498" s="100"/>
      <c r="L498" s="100"/>
    </row>
    <row r="499" spans="1:12" ht="15">
      <c r="A499" s="101"/>
      <c r="B499" s="101"/>
      <c r="C499" s="99"/>
      <c r="D499" s="99"/>
      <c r="E499" s="99"/>
      <c r="F499" s="99"/>
      <c r="G499" s="99"/>
      <c r="H499" s="100"/>
      <c r="I499" s="100"/>
      <c r="K499" s="100"/>
      <c r="L499" s="100"/>
    </row>
    <row r="500" spans="1:12" ht="15">
      <c r="A500" s="102"/>
      <c r="B500" s="102"/>
      <c r="C500" s="99"/>
      <c r="D500" s="99"/>
      <c r="E500" s="99"/>
      <c r="F500" s="99"/>
      <c r="G500" s="99"/>
      <c r="H500" s="100"/>
      <c r="I500" s="100"/>
      <c r="K500" s="100"/>
      <c r="L500" s="100"/>
    </row>
    <row r="501" spans="1:12" ht="14.25">
      <c r="A501" s="98"/>
      <c r="B501" s="98"/>
      <c r="C501" s="133"/>
      <c r="D501" s="133"/>
      <c r="E501" s="133"/>
      <c r="F501" s="152"/>
      <c r="G501" s="133"/>
      <c r="H501" s="137"/>
      <c r="I501" s="137"/>
      <c r="K501" s="137"/>
      <c r="L501" s="137"/>
    </row>
    <row r="502" spans="1:12" ht="14.25">
      <c r="A502" s="98"/>
      <c r="B502" s="98"/>
      <c r="C502" s="133"/>
      <c r="D502" s="133"/>
      <c r="E502" s="133"/>
      <c r="F502" s="133"/>
      <c r="G502" s="133"/>
      <c r="H502" s="137"/>
      <c r="I502" s="137"/>
      <c r="K502" s="137"/>
      <c r="L502" s="137"/>
    </row>
    <row r="503" spans="1:12" ht="14.25">
      <c r="A503" s="98"/>
      <c r="B503" s="98"/>
      <c r="C503" s="133"/>
      <c r="D503" s="133"/>
      <c r="E503" s="133"/>
      <c r="F503" s="133"/>
      <c r="G503" s="133"/>
      <c r="H503" s="137"/>
      <c r="I503" s="137"/>
      <c r="K503" s="137"/>
      <c r="L503" s="137"/>
    </row>
    <row r="504" spans="1:12" ht="15">
      <c r="A504" s="101"/>
      <c r="B504" s="101"/>
      <c r="C504" s="99"/>
      <c r="D504" s="99"/>
      <c r="E504" s="99"/>
      <c r="F504" s="99"/>
      <c r="G504" s="99"/>
      <c r="H504" s="100"/>
      <c r="I504" s="100"/>
      <c r="K504" s="100"/>
      <c r="L504" s="100"/>
    </row>
    <row r="505" spans="1:12" ht="15">
      <c r="A505" s="102"/>
      <c r="B505" s="102"/>
      <c r="C505" s="99"/>
      <c r="D505" s="99"/>
      <c r="E505" s="99"/>
      <c r="F505" s="99"/>
      <c r="G505" s="99"/>
      <c r="H505" s="100"/>
      <c r="I505" s="100"/>
      <c r="K505" s="100"/>
      <c r="L505" s="100"/>
    </row>
    <row r="506" spans="1:12" ht="15">
      <c r="A506" s="103"/>
      <c r="B506" s="103"/>
      <c r="C506" s="99"/>
      <c r="D506" s="99"/>
      <c r="E506" s="99"/>
      <c r="F506" s="99"/>
      <c r="G506" s="99"/>
      <c r="H506" s="100"/>
      <c r="I506" s="100"/>
      <c r="K506" s="100"/>
      <c r="L506" s="100"/>
    </row>
    <row r="507" spans="1:12" ht="15">
      <c r="A507" s="103"/>
      <c r="B507" s="103"/>
      <c r="C507" s="99"/>
      <c r="D507" s="99"/>
      <c r="E507" s="99"/>
      <c r="F507" s="99"/>
      <c r="G507" s="99"/>
      <c r="H507" s="100"/>
      <c r="I507" s="100"/>
      <c r="K507" s="100"/>
      <c r="L507" s="100"/>
    </row>
    <row r="508" spans="1:12" ht="15">
      <c r="A508" s="103"/>
      <c r="B508" s="103"/>
      <c r="C508" s="99"/>
      <c r="D508" s="99"/>
      <c r="E508" s="99"/>
      <c r="F508" s="99"/>
      <c r="G508" s="99"/>
      <c r="H508" s="100"/>
      <c r="I508" s="100"/>
      <c r="K508" s="100"/>
      <c r="L508" s="100"/>
    </row>
    <row r="509" spans="1:12" ht="15">
      <c r="A509" s="138"/>
      <c r="B509" s="138"/>
      <c r="C509" s="99"/>
      <c r="D509" s="99"/>
      <c r="E509" s="99"/>
      <c r="F509" s="99"/>
      <c r="G509" s="99"/>
      <c r="H509" s="100"/>
      <c r="I509" s="100"/>
      <c r="K509" s="100"/>
      <c r="L509" s="100"/>
    </row>
    <row r="510" spans="1:12" ht="15">
      <c r="A510" s="103"/>
      <c r="B510" s="103"/>
      <c r="C510" s="99"/>
      <c r="D510" s="99"/>
      <c r="E510" s="99"/>
      <c r="F510" s="99"/>
      <c r="G510" s="99"/>
      <c r="H510" s="100"/>
      <c r="I510" s="100"/>
      <c r="K510" s="100"/>
      <c r="L510" s="100"/>
    </row>
    <row r="511" spans="1:12" ht="15">
      <c r="A511" s="103"/>
      <c r="B511" s="103"/>
      <c r="C511" s="99"/>
      <c r="D511" s="99"/>
      <c r="E511" s="99"/>
      <c r="F511" s="99"/>
      <c r="G511" s="99"/>
      <c r="H511" s="100"/>
      <c r="I511" s="100"/>
      <c r="K511" s="100"/>
      <c r="L511" s="100"/>
    </row>
    <row r="512" spans="1:12" ht="15">
      <c r="A512" s="103"/>
      <c r="B512" s="103"/>
      <c r="C512" s="99"/>
      <c r="D512" s="99"/>
      <c r="E512" s="99"/>
      <c r="F512" s="99"/>
      <c r="G512" s="99"/>
      <c r="H512" s="100"/>
      <c r="I512" s="100"/>
      <c r="K512" s="100"/>
      <c r="L512" s="100"/>
    </row>
    <row r="513" spans="1:12" s="4" customFormat="1" ht="15">
      <c r="A513" s="98"/>
      <c r="B513" s="98"/>
      <c r="C513" s="99"/>
      <c r="D513" s="99"/>
      <c r="E513" s="99"/>
      <c r="F513" s="99"/>
      <c r="G513" s="99"/>
      <c r="H513" s="100"/>
      <c r="I513" s="100"/>
      <c r="K513" s="100"/>
      <c r="L513" s="100"/>
    </row>
    <row r="514" spans="1:12" s="4" customFormat="1" ht="15">
      <c r="A514" s="101"/>
      <c r="B514" s="101"/>
      <c r="C514" s="99"/>
      <c r="D514" s="99"/>
      <c r="E514" s="99"/>
      <c r="F514" s="153"/>
      <c r="G514" s="99"/>
      <c r="H514" s="100"/>
      <c r="I514" s="100"/>
      <c r="K514" s="100"/>
      <c r="L514" s="100"/>
    </row>
    <row r="515" spans="1:12" s="4" customFormat="1" ht="15">
      <c r="A515" s="102"/>
      <c r="B515" s="102"/>
      <c r="C515" s="99"/>
      <c r="D515" s="99"/>
      <c r="E515" s="99"/>
      <c r="F515" s="99"/>
      <c r="G515" s="99"/>
      <c r="H515" s="100"/>
      <c r="I515" s="100"/>
      <c r="K515" s="100"/>
      <c r="L515" s="100"/>
    </row>
    <row r="516" spans="1:12" s="4" customFormat="1" ht="15">
      <c r="A516" s="103"/>
      <c r="B516" s="103"/>
      <c r="C516" s="99"/>
      <c r="D516" s="99"/>
      <c r="E516" s="99"/>
      <c r="F516" s="99"/>
      <c r="G516" s="99"/>
      <c r="H516" s="100"/>
      <c r="I516" s="100"/>
      <c r="K516" s="100"/>
      <c r="L516" s="100"/>
    </row>
    <row r="517" spans="1:12" s="4" customFormat="1" ht="15">
      <c r="A517" s="103"/>
      <c r="B517" s="103"/>
      <c r="C517" s="99"/>
      <c r="D517" s="99"/>
      <c r="E517" s="99"/>
      <c r="F517" s="99"/>
      <c r="G517" s="99"/>
      <c r="H517" s="100"/>
      <c r="I517" s="100"/>
      <c r="K517" s="100"/>
      <c r="L517" s="100"/>
    </row>
    <row r="518" spans="1:12" s="4" customFormat="1" ht="15">
      <c r="A518" s="103"/>
      <c r="B518" s="103"/>
      <c r="C518" s="99"/>
      <c r="D518" s="99"/>
      <c r="E518" s="99"/>
      <c r="F518" s="99"/>
      <c r="G518" s="99"/>
      <c r="H518" s="100"/>
      <c r="I518" s="100"/>
      <c r="K518" s="100"/>
      <c r="L518" s="100"/>
    </row>
    <row r="519" spans="1:12" ht="15">
      <c r="A519" s="105"/>
      <c r="B519" s="105"/>
      <c r="C519" s="105"/>
      <c r="D519" s="154"/>
      <c r="E519" s="154"/>
      <c r="F519" s="105"/>
      <c r="G519" s="105"/>
      <c r="H519" s="155"/>
      <c r="I519" s="155"/>
      <c r="K519" s="155"/>
      <c r="L519" s="155"/>
    </row>
    <row r="520" spans="1:12" ht="15">
      <c r="A520" s="105"/>
      <c r="B520" s="105"/>
      <c r="C520" s="105"/>
      <c r="D520" s="154"/>
      <c r="E520" s="154"/>
      <c r="F520" s="105"/>
      <c r="G520" s="105"/>
      <c r="H520" s="155"/>
      <c r="I520" s="155"/>
      <c r="K520" s="155"/>
      <c r="L520" s="155"/>
    </row>
    <row r="521" spans="1:12" ht="15">
      <c r="A521" s="105"/>
      <c r="B521" s="105"/>
      <c r="C521" s="105"/>
      <c r="D521" s="154"/>
      <c r="E521" s="154"/>
      <c r="F521" s="105"/>
      <c r="G521" s="105"/>
      <c r="H521" s="156"/>
      <c r="I521" s="156"/>
      <c r="K521" s="156"/>
      <c r="L521" s="156"/>
    </row>
    <row r="522" spans="1:12" ht="15">
      <c r="A522" s="105"/>
      <c r="B522" s="105"/>
      <c r="C522" s="105"/>
      <c r="D522" s="154"/>
      <c r="E522" s="154"/>
      <c r="F522" s="105"/>
      <c r="G522" s="105"/>
      <c r="H522" s="155"/>
      <c r="I522" s="155"/>
      <c r="K522" s="155"/>
      <c r="L522" s="155"/>
    </row>
    <row r="523" spans="1:12" ht="15">
      <c r="A523" s="105"/>
      <c r="B523" s="105"/>
      <c r="C523" s="105"/>
      <c r="D523" s="154"/>
      <c r="E523" s="154"/>
      <c r="F523" s="105"/>
      <c r="G523" s="105"/>
      <c r="H523" s="155"/>
      <c r="I523" s="155"/>
      <c r="K523" s="155"/>
      <c r="L523" s="155"/>
    </row>
    <row r="524" spans="1:12" ht="15">
      <c r="A524" s="105"/>
      <c r="B524" s="105"/>
      <c r="C524" s="105"/>
      <c r="D524" s="154"/>
      <c r="E524" s="154"/>
      <c r="F524" s="105"/>
      <c r="G524" s="105"/>
      <c r="H524" s="155"/>
      <c r="I524" s="155"/>
      <c r="K524" s="155"/>
      <c r="L524" s="155"/>
    </row>
    <row r="525" spans="1:12" ht="12.75">
      <c r="A525" s="106"/>
      <c r="B525" s="106"/>
      <c r="C525" s="106"/>
      <c r="D525" s="157"/>
      <c r="E525" s="157"/>
      <c r="F525" s="106"/>
      <c r="G525" s="106"/>
      <c r="H525" s="69"/>
      <c r="I525" s="69"/>
      <c r="K525" s="69"/>
      <c r="L525" s="69"/>
    </row>
    <row r="526" spans="1:12" ht="12.75">
      <c r="A526" s="106"/>
      <c r="B526" s="106"/>
      <c r="C526" s="106"/>
      <c r="D526" s="157"/>
      <c r="E526" s="157"/>
      <c r="F526" s="106"/>
      <c r="G526" s="106"/>
      <c r="H526" s="69"/>
      <c r="I526" s="69"/>
      <c r="K526" s="69"/>
      <c r="L526" s="69"/>
    </row>
    <row r="527" spans="1:12" ht="12.75">
      <c r="A527" s="106"/>
      <c r="B527" s="106"/>
      <c r="C527" s="106"/>
      <c r="D527" s="157"/>
      <c r="E527" s="157"/>
      <c r="F527" s="106"/>
      <c r="G527" s="106"/>
      <c r="H527" s="69"/>
      <c r="I527" s="69"/>
      <c r="K527" s="69"/>
      <c r="L527" s="69"/>
    </row>
    <row r="528" spans="1:12" ht="12.75">
      <c r="A528" s="106"/>
      <c r="B528" s="106"/>
      <c r="C528" s="106"/>
      <c r="D528" s="157"/>
      <c r="E528" s="157"/>
      <c r="F528" s="106"/>
      <c r="G528" s="106"/>
      <c r="H528" s="69"/>
      <c r="I528" s="69"/>
      <c r="K528" s="69"/>
      <c r="L528" s="69"/>
    </row>
    <row r="529" spans="1:12" ht="12.75">
      <c r="A529" s="106"/>
      <c r="B529" s="106"/>
      <c r="C529" s="106"/>
      <c r="D529" s="157"/>
      <c r="E529" s="157"/>
      <c r="F529" s="106"/>
      <c r="G529" s="106"/>
      <c r="H529" s="69"/>
      <c r="I529" s="69"/>
      <c r="K529" s="69"/>
      <c r="L529" s="69"/>
    </row>
    <row r="530" spans="1:12" ht="12.75">
      <c r="A530" s="106"/>
      <c r="B530" s="106"/>
      <c r="C530" s="106"/>
      <c r="D530" s="157"/>
      <c r="E530" s="157"/>
      <c r="F530" s="106"/>
      <c r="G530" s="106"/>
      <c r="H530" s="69"/>
      <c r="I530" s="69"/>
      <c r="K530" s="69"/>
      <c r="L530" s="69"/>
    </row>
    <row r="531" spans="1:12" ht="12.75">
      <c r="A531" s="106"/>
      <c r="B531" s="106"/>
      <c r="C531" s="106"/>
      <c r="D531" s="157"/>
      <c r="E531" s="157"/>
      <c r="F531" s="106"/>
      <c r="G531" s="106"/>
      <c r="H531" s="69"/>
      <c r="I531" s="69"/>
      <c r="K531" s="69"/>
      <c r="L531" s="69"/>
    </row>
    <row r="532" spans="1:12" ht="12.75">
      <c r="A532" s="106"/>
      <c r="B532" s="106"/>
      <c r="C532" s="106"/>
      <c r="D532" s="157"/>
      <c r="E532" s="157"/>
      <c r="F532" s="106"/>
      <c r="G532" s="106"/>
      <c r="H532" s="69"/>
      <c r="I532" s="69"/>
      <c r="K532" s="69"/>
      <c r="L532" s="69"/>
    </row>
    <row r="533" spans="1:12" ht="12.75">
      <c r="A533" s="106"/>
      <c r="B533" s="106"/>
      <c r="C533" s="106"/>
      <c r="D533" s="157"/>
      <c r="E533" s="157"/>
      <c r="F533" s="106"/>
      <c r="G533" s="106"/>
      <c r="H533" s="69"/>
      <c r="I533" s="69"/>
      <c r="K533" s="69"/>
      <c r="L533" s="69"/>
    </row>
    <row r="534" spans="1:12" ht="12.75">
      <c r="A534" s="106"/>
      <c r="B534" s="106"/>
      <c r="C534" s="106"/>
      <c r="D534" s="157"/>
      <c r="E534" s="157"/>
      <c r="F534" s="106"/>
      <c r="G534" s="106"/>
      <c r="H534" s="69"/>
      <c r="I534" s="69"/>
      <c r="K534" s="69"/>
      <c r="L534" s="69"/>
    </row>
    <row r="535" spans="1:12" ht="12.75">
      <c r="A535" s="106"/>
      <c r="B535" s="106"/>
      <c r="C535" s="106"/>
      <c r="D535" s="157"/>
      <c r="E535" s="157"/>
      <c r="F535" s="106"/>
      <c r="G535" s="106"/>
      <c r="H535" s="69"/>
      <c r="I535" s="69"/>
      <c r="K535" s="69"/>
      <c r="L535" s="69"/>
    </row>
    <row r="536" spans="1:12" ht="12.75">
      <c r="A536" s="106"/>
      <c r="B536" s="106"/>
      <c r="C536" s="106"/>
      <c r="D536" s="157"/>
      <c r="E536" s="157"/>
      <c r="F536" s="106"/>
      <c r="G536" s="106"/>
      <c r="H536" s="69"/>
      <c r="I536" s="69"/>
      <c r="K536" s="69"/>
      <c r="L536" s="69"/>
    </row>
    <row r="537" spans="1:12" ht="12.75">
      <c r="A537" s="106"/>
      <c r="B537" s="106"/>
      <c r="C537" s="106"/>
      <c r="D537" s="157"/>
      <c r="E537" s="157"/>
      <c r="F537" s="106"/>
      <c r="G537" s="106"/>
      <c r="H537" s="69"/>
      <c r="I537" s="69"/>
      <c r="K537" s="69"/>
      <c r="L537" s="69"/>
    </row>
    <row r="538" spans="1:12" ht="12.75">
      <c r="A538" s="106"/>
      <c r="B538" s="106"/>
      <c r="C538" s="106"/>
      <c r="D538" s="157"/>
      <c r="E538" s="157"/>
      <c r="F538" s="106"/>
      <c r="G538" s="106"/>
      <c r="H538" s="69"/>
      <c r="I538" s="69"/>
      <c r="K538" s="69"/>
      <c r="L538" s="69"/>
    </row>
    <row r="539" spans="1:12" ht="12.75">
      <c r="A539" s="106"/>
      <c r="B539" s="106"/>
      <c r="C539" s="106"/>
      <c r="D539" s="157"/>
      <c r="E539" s="157"/>
      <c r="F539" s="106"/>
      <c r="G539" s="106"/>
      <c r="H539" s="69"/>
      <c r="I539" s="69"/>
      <c r="K539" s="69"/>
      <c r="L539" s="69"/>
    </row>
    <row r="540" spans="1:12" ht="12.75">
      <c r="A540" s="106"/>
      <c r="B540" s="106"/>
      <c r="C540" s="106"/>
      <c r="D540" s="157"/>
      <c r="E540" s="157"/>
      <c r="F540" s="106"/>
      <c r="G540" s="106"/>
      <c r="H540" s="69"/>
      <c r="I540" s="69"/>
      <c r="K540" s="69"/>
      <c r="L540" s="69"/>
    </row>
    <row r="541" spans="1:12" ht="12.75">
      <c r="A541" s="106"/>
      <c r="B541" s="106"/>
      <c r="C541" s="106"/>
      <c r="D541" s="157"/>
      <c r="E541" s="157"/>
      <c r="F541" s="106"/>
      <c r="G541" s="106"/>
      <c r="H541" s="69"/>
      <c r="I541" s="69"/>
      <c r="K541" s="69"/>
      <c r="L541" s="69"/>
    </row>
    <row r="542" spans="1:12" ht="12.75">
      <c r="A542" s="106"/>
      <c r="B542" s="106"/>
      <c r="C542" s="106"/>
      <c r="D542" s="157"/>
      <c r="E542" s="157"/>
      <c r="F542" s="106"/>
      <c r="G542" s="106"/>
      <c r="H542" s="69"/>
      <c r="I542" s="69"/>
      <c r="K542" s="69"/>
      <c r="L542" s="69"/>
    </row>
    <row r="543" spans="1:12" ht="12.75">
      <c r="A543" s="106"/>
      <c r="B543" s="106"/>
      <c r="C543" s="106"/>
      <c r="D543" s="157"/>
      <c r="E543" s="157"/>
      <c r="F543" s="106"/>
      <c r="G543" s="106"/>
      <c r="H543" s="69"/>
      <c r="I543" s="69"/>
      <c r="K543" s="69"/>
      <c r="L543" s="69"/>
    </row>
    <row r="544" spans="1:12" ht="12.75">
      <c r="A544" s="106"/>
      <c r="B544" s="106"/>
      <c r="C544" s="106"/>
      <c r="D544" s="157"/>
      <c r="E544" s="157"/>
      <c r="F544" s="106"/>
      <c r="G544" s="106"/>
      <c r="H544" s="69"/>
      <c r="I544" s="69"/>
      <c r="K544" s="69"/>
      <c r="L544" s="69"/>
    </row>
    <row r="545" spans="1:12" ht="12.75">
      <c r="A545" s="106"/>
      <c r="B545" s="106"/>
      <c r="C545" s="106"/>
      <c r="D545" s="157"/>
      <c r="E545" s="157"/>
      <c r="F545" s="106"/>
      <c r="G545" s="106"/>
      <c r="H545" s="69"/>
      <c r="I545" s="69"/>
      <c r="K545" s="69"/>
      <c r="L545" s="69"/>
    </row>
    <row r="546" spans="1:12" ht="12.75">
      <c r="A546" s="106"/>
      <c r="B546" s="106"/>
      <c r="C546" s="106"/>
      <c r="D546" s="157"/>
      <c r="E546" s="157"/>
      <c r="F546" s="106"/>
      <c r="G546" s="106"/>
      <c r="H546" s="69"/>
      <c r="I546" s="69"/>
      <c r="K546" s="69"/>
      <c r="L546" s="69"/>
    </row>
    <row r="547" spans="1:12" ht="12.75">
      <c r="A547" s="106"/>
      <c r="B547" s="106"/>
      <c r="C547" s="106"/>
      <c r="D547" s="157"/>
      <c r="E547" s="157"/>
      <c r="F547" s="106"/>
      <c r="G547" s="106"/>
      <c r="H547" s="69"/>
      <c r="I547" s="69"/>
      <c r="K547" s="69"/>
      <c r="L547" s="69"/>
    </row>
    <row r="548" spans="1:12" ht="12.75">
      <c r="A548" s="106"/>
      <c r="B548" s="106"/>
      <c r="C548" s="106"/>
      <c r="D548" s="157"/>
      <c r="E548" s="157"/>
      <c r="F548" s="106"/>
      <c r="G548" s="106"/>
      <c r="H548" s="69"/>
      <c r="I548" s="69"/>
      <c r="K548" s="69"/>
      <c r="L548" s="69"/>
    </row>
    <row r="549" spans="1:12" ht="12.75">
      <c r="A549" s="4"/>
      <c r="B549" s="4"/>
      <c r="D549" s="158"/>
      <c r="E549" s="158"/>
      <c r="F549" s="4"/>
      <c r="G549" s="4"/>
      <c r="H549" s="159"/>
      <c r="I549" s="159"/>
      <c r="K549" s="159"/>
      <c r="L549" s="159"/>
    </row>
    <row r="550" spans="1:12" ht="12.75">
      <c r="A550" s="4"/>
      <c r="B550" s="4"/>
      <c r="D550" s="158"/>
      <c r="E550" s="158"/>
      <c r="F550" s="4"/>
      <c r="G550" s="4"/>
      <c r="H550" s="159"/>
      <c r="I550" s="159"/>
      <c r="K550" s="159"/>
      <c r="L550" s="159"/>
    </row>
    <row r="551" spans="1:12" ht="12.75">
      <c r="A551" s="4"/>
      <c r="B551" s="4"/>
      <c r="D551" s="158"/>
      <c r="E551" s="158"/>
      <c r="F551" s="4"/>
      <c r="G551" s="4"/>
      <c r="H551" s="159"/>
      <c r="I551" s="159"/>
      <c r="K551" s="159"/>
      <c r="L551" s="159"/>
    </row>
  </sheetData>
  <sheetProtection/>
  <mergeCells count="13">
    <mergeCell ref="D2:I2"/>
    <mergeCell ref="D3:J3"/>
    <mergeCell ref="D4:J4"/>
    <mergeCell ref="D5:I5"/>
    <mergeCell ref="D9:H9"/>
    <mergeCell ref="D11:H11"/>
    <mergeCell ref="D12:H12"/>
    <mergeCell ref="A13:I13"/>
    <mergeCell ref="A15:A16"/>
    <mergeCell ref="C15:G15"/>
    <mergeCell ref="N15:O15"/>
    <mergeCell ref="P15:Q15"/>
    <mergeCell ref="H15:I15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571"/>
  <sheetViews>
    <sheetView workbookViewId="0" topLeftCell="A14">
      <selection activeCell="V24" sqref="V24"/>
    </sheetView>
  </sheetViews>
  <sheetFormatPr defaultColWidth="9.00390625" defaultRowHeight="12.75"/>
  <cols>
    <col min="1" max="1" width="38.00390625" style="1" customWidth="1"/>
    <col min="2" max="2" width="5.625" style="1" hidden="1" customWidth="1"/>
    <col min="3" max="3" width="6.75390625" style="4" customWidth="1"/>
    <col min="4" max="5" width="8.875" style="2" customWidth="1"/>
    <col min="6" max="6" width="15.625" style="1" customWidth="1"/>
    <col min="7" max="7" width="9.25390625" style="1" customWidth="1"/>
    <col min="8" max="8" width="13.37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4"/>
    </row>
    <row r="2" spans="4:9" s="8" customFormat="1" ht="15" customHeight="1" hidden="1">
      <c r="D2" s="727" t="s">
        <v>85</v>
      </c>
      <c r="E2" s="728"/>
      <c r="F2" s="728"/>
      <c r="G2" s="728"/>
      <c r="H2" s="728"/>
      <c r="I2" s="728"/>
    </row>
    <row r="3" spans="4:10" s="8" customFormat="1" ht="12.75" customHeight="1" hidden="1">
      <c r="D3" s="729" t="s">
        <v>264</v>
      </c>
      <c r="E3" s="730"/>
      <c r="F3" s="730"/>
      <c r="G3" s="730"/>
      <c r="H3" s="730"/>
      <c r="I3" s="730"/>
      <c r="J3" s="730"/>
    </row>
    <row r="4" spans="4:11" s="8" customFormat="1" ht="15" customHeight="1" hidden="1">
      <c r="D4" s="727"/>
      <c r="E4" s="731"/>
      <c r="F4" s="731"/>
      <c r="G4" s="731"/>
      <c r="H4" s="731"/>
      <c r="I4" s="731"/>
      <c r="J4" s="731"/>
      <c r="K4" s="731"/>
    </row>
    <row r="5" spans="4:10" s="8" customFormat="1" ht="15" customHeight="1" hidden="1">
      <c r="D5" s="727" t="s">
        <v>521</v>
      </c>
      <c r="E5" s="731"/>
      <c r="F5" s="731"/>
      <c r="G5" s="731"/>
      <c r="H5" s="731"/>
      <c r="I5" s="731"/>
      <c r="J5" s="731"/>
    </row>
    <row r="6" spans="4:9" s="8" customFormat="1" ht="15" customHeight="1" hidden="1">
      <c r="D6" s="698" t="s">
        <v>536</v>
      </c>
      <c r="E6" s="731"/>
      <c r="F6" s="731"/>
      <c r="G6" s="731"/>
      <c r="H6" s="731"/>
      <c r="I6" s="731"/>
    </row>
    <row r="7" spans="1:10" s="8" customFormat="1" ht="15" customHeight="1" hidden="1">
      <c r="A7" s="298"/>
      <c r="B7" s="298"/>
      <c r="C7" s="298"/>
      <c r="D7" s="299"/>
      <c r="E7" s="297"/>
      <c r="F7" s="297"/>
      <c r="G7" s="297"/>
      <c r="H7" s="297"/>
      <c r="I7" s="297"/>
      <c r="J7" s="298"/>
    </row>
    <row r="8" spans="1:10" s="8" customFormat="1" ht="15" customHeight="1" hidden="1">
      <c r="A8" s="298"/>
      <c r="B8" s="298"/>
      <c r="C8" s="298"/>
      <c r="D8" s="299"/>
      <c r="E8" s="297"/>
      <c r="F8" s="297"/>
      <c r="G8" s="297"/>
      <c r="H8" s="297"/>
      <c r="I8" s="297"/>
      <c r="J8" s="298"/>
    </row>
    <row r="9" spans="1:10" s="8" customFormat="1" ht="15" customHeight="1" hidden="1">
      <c r="A9" s="298"/>
      <c r="B9" s="298"/>
      <c r="C9" s="298"/>
      <c r="D9" s="299"/>
      <c r="E9" s="297"/>
      <c r="F9" s="297"/>
      <c r="G9" s="297"/>
      <c r="H9" s="297"/>
      <c r="I9" s="297"/>
      <c r="J9" s="298"/>
    </row>
    <row r="10" spans="1:10" s="8" customFormat="1" ht="15" customHeight="1" hidden="1">
      <c r="A10" s="298"/>
      <c r="B10" s="298"/>
      <c r="C10" s="298"/>
      <c r="D10" s="299"/>
      <c r="E10" s="297"/>
      <c r="F10" s="297"/>
      <c r="G10" s="297"/>
      <c r="H10" s="297"/>
      <c r="I10" s="297"/>
      <c r="J10" s="298"/>
    </row>
    <row r="11" spans="1:11" s="8" customFormat="1" ht="12.75" customHeight="1" hidden="1">
      <c r="A11" s="298"/>
      <c r="B11" s="298"/>
      <c r="C11" s="298"/>
      <c r="D11" s="299"/>
      <c r="E11" s="298"/>
      <c r="F11" s="298"/>
      <c r="G11" s="311"/>
      <c r="H11" s="298"/>
      <c r="I11" s="298"/>
      <c r="J11" s="297"/>
      <c r="K11" s="292"/>
    </row>
    <row r="12" spans="1:10" s="8" customFormat="1" ht="15" customHeight="1" hidden="1">
      <c r="A12" s="298"/>
      <c r="B12" s="298"/>
      <c r="C12" s="298"/>
      <c r="D12" s="299"/>
      <c r="E12" s="298"/>
      <c r="F12" s="298"/>
      <c r="G12" s="311"/>
      <c r="H12" s="298"/>
      <c r="I12" s="298"/>
      <c r="J12" s="298"/>
    </row>
    <row r="13" spans="1:10" s="8" customFormat="1" ht="15" customHeight="1" hidden="1">
      <c r="A13" s="312"/>
      <c r="B13" s="312"/>
      <c r="C13" s="312"/>
      <c r="D13" s="313" t="s">
        <v>42</v>
      </c>
      <c r="E13" s="313"/>
      <c r="F13" s="313"/>
      <c r="G13" s="314"/>
      <c r="H13" s="312"/>
      <c r="I13" s="312"/>
      <c r="J13" s="298"/>
    </row>
    <row r="14" spans="1:10" s="8" customFormat="1" ht="15" customHeight="1">
      <c r="A14" s="24"/>
      <c r="B14" s="24"/>
      <c r="C14" s="24"/>
      <c r="D14" s="982"/>
      <c r="E14" s="982"/>
      <c r="F14" s="1009" t="s">
        <v>85</v>
      </c>
      <c r="G14" s="989"/>
      <c r="H14" s="989"/>
      <c r="I14" s="24"/>
      <c r="J14" s="298"/>
    </row>
    <row r="15" spans="1:10" s="8" customFormat="1" ht="15" customHeight="1">
      <c r="A15" s="24"/>
      <c r="B15" s="24"/>
      <c r="C15" s="24"/>
      <c r="D15" s="982"/>
      <c r="E15" s="982"/>
      <c r="F15" s="1009" t="s">
        <v>264</v>
      </c>
      <c r="G15" s="989"/>
      <c r="H15" s="989"/>
      <c r="I15" s="24"/>
      <c r="J15" s="298"/>
    </row>
    <row r="16" spans="1:10" s="8" customFormat="1" ht="15" customHeight="1">
      <c r="A16" s="24"/>
      <c r="B16" s="24"/>
      <c r="C16" s="24"/>
      <c r="D16" s="982"/>
      <c r="E16" s="982"/>
      <c r="F16" s="1009" t="s">
        <v>504</v>
      </c>
      <c r="G16" s="989"/>
      <c r="H16" s="989"/>
      <c r="I16" s="24"/>
      <c r="J16" s="298"/>
    </row>
    <row r="17" spans="1:10" s="8" customFormat="1" ht="15" customHeight="1">
      <c r="A17" s="24"/>
      <c r="B17" s="24"/>
      <c r="C17" s="24"/>
      <c r="D17" s="982"/>
      <c r="E17" s="982"/>
      <c r="F17" s="1009" t="s">
        <v>679</v>
      </c>
      <c r="G17" s="989"/>
      <c r="H17" s="989"/>
      <c r="I17" s="24"/>
      <c r="J17" s="298"/>
    </row>
    <row r="18" spans="1:10" s="8" customFormat="1" ht="15" customHeight="1">
      <c r="A18" s="24"/>
      <c r="B18" s="24"/>
      <c r="C18" s="24"/>
      <c r="D18" s="982"/>
      <c r="E18" s="982"/>
      <c r="F18" s="1009"/>
      <c r="G18" s="989"/>
      <c r="H18" s="989"/>
      <c r="I18" s="24"/>
      <c r="J18" s="298"/>
    </row>
    <row r="19" spans="1:12" s="8" customFormat="1" ht="16.5" customHeight="1">
      <c r="A19" s="24"/>
      <c r="B19" s="24"/>
      <c r="C19" s="24"/>
      <c r="D19" s="844"/>
      <c r="E19" s="844"/>
      <c r="F19" s="1009" t="s">
        <v>42</v>
      </c>
      <c r="G19" s="989"/>
      <c r="H19" s="989"/>
      <c r="I19" s="844" t="s">
        <v>42</v>
      </c>
      <c r="J19" s="298"/>
      <c r="K19" s="25"/>
      <c r="L19" s="25"/>
    </row>
    <row r="20" spans="1:10" s="8" customFormat="1" ht="15.75" customHeight="1">
      <c r="A20" s="24"/>
      <c r="B20" s="24"/>
      <c r="C20" s="24"/>
      <c r="D20" s="793"/>
      <c r="E20" s="986"/>
      <c r="F20" s="1009" t="s">
        <v>264</v>
      </c>
      <c r="G20" s="989"/>
      <c r="H20" s="989"/>
      <c r="I20" s="793" t="s">
        <v>604</v>
      </c>
      <c r="J20" s="298"/>
    </row>
    <row r="21" spans="1:10" s="8" customFormat="1" ht="15" customHeight="1">
      <c r="A21" s="24"/>
      <c r="B21" s="24"/>
      <c r="C21" s="24"/>
      <c r="D21" s="793"/>
      <c r="E21" s="986"/>
      <c r="F21" s="1009" t="s">
        <v>504</v>
      </c>
      <c r="G21" s="989"/>
      <c r="H21" s="989"/>
      <c r="I21" s="793" t="s">
        <v>504</v>
      </c>
      <c r="J21" s="298"/>
    </row>
    <row r="22" spans="1:12" s="8" customFormat="1" ht="15.75" customHeight="1">
      <c r="A22" s="24"/>
      <c r="B22" s="24"/>
      <c r="C22" s="24"/>
      <c r="D22" s="844"/>
      <c r="E22" s="844"/>
      <c r="F22" s="1009" t="s">
        <v>667</v>
      </c>
      <c r="G22" s="989"/>
      <c r="H22" s="989"/>
      <c r="I22" s="844" t="s">
        <v>666</v>
      </c>
      <c r="J22" s="298"/>
      <c r="K22" s="124"/>
      <c r="L22" s="7"/>
    </row>
    <row r="23" spans="1:10" s="8" customFormat="1" ht="18.75" hidden="1">
      <c r="A23" s="24"/>
      <c r="B23" s="24"/>
      <c r="C23" s="24"/>
      <c r="D23" s="732"/>
      <c r="E23" s="732"/>
      <c r="F23" s="732"/>
      <c r="G23" s="732"/>
      <c r="H23" s="732"/>
      <c r="I23" s="732"/>
      <c r="J23" s="298"/>
    </row>
    <row r="24" spans="1:21" ht="54" customHeight="1">
      <c r="A24" s="1010" t="s">
        <v>599</v>
      </c>
      <c r="B24" s="1010"/>
      <c r="C24" s="1010"/>
      <c r="D24" s="1010"/>
      <c r="E24" s="1010"/>
      <c r="F24" s="1010"/>
      <c r="G24" s="1010"/>
      <c r="H24" s="1010"/>
      <c r="I24" s="1010"/>
      <c r="J24" s="315"/>
      <c r="K24" s="1"/>
      <c r="L24" s="1"/>
      <c r="T24" s="249">
        <f>H29+152.1</f>
        <v>11182.89</v>
      </c>
      <c r="U24" s="249">
        <f>I29+305.5</f>
        <v>6904.7</v>
      </c>
    </row>
    <row r="25" spans="1:12" ht="1.5" customHeight="1" hidden="1">
      <c r="A25" s="849"/>
      <c r="B25" s="849"/>
      <c r="C25" s="850"/>
      <c r="D25" s="851"/>
      <c r="E25" s="851"/>
      <c r="F25" s="852"/>
      <c r="G25" s="852"/>
      <c r="H25" s="853"/>
      <c r="I25" s="853"/>
      <c r="J25" s="315"/>
      <c r="K25" s="69"/>
      <c r="L25" s="69"/>
    </row>
    <row r="26" spans="1:17" ht="27" customHeight="1">
      <c r="A26" s="993" t="s">
        <v>206</v>
      </c>
      <c r="B26" s="130"/>
      <c r="C26" s="994" t="s">
        <v>123</v>
      </c>
      <c r="D26" s="994"/>
      <c r="E26" s="994"/>
      <c r="F26" s="994"/>
      <c r="G26" s="994"/>
      <c r="H26" s="1011" t="s">
        <v>600</v>
      </c>
      <c r="I26" s="1012" t="s">
        <v>157</v>
      </c>
      <c r="J26" s="315"/>
      <c r="K26" s="195" t="s">
        <v>179</v>
      </c>
      <c r="L26" s="195" t="s">
        <v>179</v>
      </c>
      <c r="N26" s="722" t="s">
        <v>74</v>
      </c>
      <c r="O26" s="723"/>
      <c r="P26" s="722" t="s">
        <v>75</v>
      </c>
      <c r="Q26" s="723"/>
    </row>
    <row r="27" spans="1:17" ht="52.5" customHeight="1">
      <c r="A27" s="993"/>
      <c r="B27" s="130"/>
      <c r="C27" s="195" t="s">
        <v>153</v>
      </c>
      <c r="D27" s="860" t="s">
        <v>120</v>
      </c>
      <c r="E27" s="195" t="s">
        <v>119</v>
      </c>
      <c r="F27" s="195" t="s">
        <v>154</v>
      </c>
      <c r="G27" s="195" t="s">
        <v>155</v>
      </c>
      <c r="H27" s="1013"/>
      <c r="I27" s="1012">
        <v>2021</v>
      </c>
      <c r="J27" s="315"/>
      <c r="K27" s="195">
        <v>2018</v>
      </c>
      <c r="L27" s="195">
        <v>2019</v>
      </c>
      <c r="N27" s="43">
        <v>2018</v>
      </c>
      <c r="O27" s="43">
        <v>2019</v>
      </c>
      <c r="P27" s="43">
        <v>2018</v>
      </c>
      <c r="Q27" s="43">
        <v>2019</v>
      </c>
    </row>
    <row r="28" spans="1:17" s="3" customFormat="1" ht="16.5" customHeight="1">
      <c r="A28" s="130">
        <v>1</v>
      </c>
      <c r="B28" s="130"/>
      <c r="C28" s="861">
        <v>2</v>
      </c>
      <c r="D28" s="130">
        <v>3</v>
      </c>
      <c r="E28" s="130">
        <v>4</v>
      </c>
      <c r="F28" s="130">
        <v>5</v>
      </c>
      <c r="G28" s="130">
        <v>6</v>
      </c>
      <c r="H28" s="130">
        <v>7</v>
      </c>
      <c r="I28" s="1014">
        <v>7</v>
      </c>
      <c r="J28" s="320"/>
      <c r="K28" s="130">
        <v>7</v>
      </c>
      <c r="L28" s="130">
        <v>7</v>
      </c>
      <c r="N28" s="210"/>
      <c r="O28" s="210"/>
      <c r="P28" s="210"/>
      <c r="Q28" s="210"/>
    </row>
    <row r="29" spans="1:17" s="4" customFormat="1" ht="18.75">
      <c r="A29" s="863" t="s">
        <v>28</v>
      </c>
      <c r="B29" s="863"/>
      <c r="C29" s="864" t="s">
        <v>245</v>
      </c>
      <c r="D29" s="864"/>
      <c r="E29" s="864"/>
      <c r="F29" s="864"/>
      <c r="G29" s="865"/>
      <c r="H29" s="866">
        <f>H30+H103+H114+H129+H135+H160+H214+H222+H245+0.73+H256</f>
        <v>11030.789999999999</v>
      </c>
      <c r="I29" s="1015">
        <f>I30+I103+I114+I135+I160+I214+I222+I245+I251+I256</f>
        <v>6599.2</v>
      </c>
      <c r="J29" s="324"/>
      <c r="K29" s="198">
        <f>K30+K103+K114+K135+K160+K214+K222+K245+K251+K256</f>
        <v>8657.599999999999</v>
      </c>
      <c r="L29" s="198">
        <f>L30+L103+L114+L135+L160+L214+L222+L245+L251+L256</f>
        <v>8689.2</v>
      </c>
      <c r="N29" s="211">
        <f>H29-K29</f>
        <v>2373.1900000000005</v>
      </c>
      <c r="O29" s="211">
        <f>I29-L29</f>
        <v>-2090.000000000001</v>
      </c>
      <c r="P29" s="211">
        <f>H29/K29*100</f>
        <v>127.41163832932915</v>
      </c>
      <c r="Q29" s="211">
        <f>I29/L29*100</f>
        <v>75.94715278736822</v>
      </c>
    </row>
    <row r="30" spans="1:17" s="4" customFormat="1" ht="18">
      <c r="A30" s="863" t="s">
        <v>15</v>
      </c>
      <c r="B30" s="863"/>
      <c r="C30" s="864" t="s">
        <v>245</v>
      </c>
      <c r="D30" s="864" t="s">
        <v>211</v>
      </c>
      <c r="E30" s="864"/>
      <c r="F30" s="864"/>
      <c r="G30" s="865"/>
      <c r="H30" s="866">
        <f>H31+H41+H77+H82+H73</f>
        <v>5210.03</v>
      </c>
      <c r="I30" s="1015">
        <f>I31+I41+I77+I82+I73</f>
        <v>2828.1</v>
      </c>
      <c r="J30" s="325"/>
      <c r="K30" s="198">
        <f>K31+K41+K77+K82+K73</f>
        <v>3771.7000000000003</v>
      </c>
      <c r="L30" s="198">
        <f>L31+L41+L77+L82+L73</f>
        <v>3771.7000000000003</v>
      </c>
      <c r="N30" s="211">
        <f aca="true" t="shared" si="0" ref="N30:O101">H30-K30</f>
        <v>1438.3299999999995</v>
      </c>
      <c r="O30" s="211">
        <f t="shared" si="0"/>
        <v>-943.6000000000004</v>
      </c>
      <c r="P30" s="211">
        <f aca="true" t="shared" si="1" ref="P30:Q101">H30/K30*100</f>
        <v>138.13479332926795</v>
      </c>
      <c r="Q30" s="211">
        <f t="shared" si="1"/>
        <v>74.98210356072858</v>
      </c>
    </row>
    <row r="31" spans="1:17" ht="39.75" customHeight="1">
      <c r="A31" s="868" t="s">
        <v>50</v>
      </c>
      <c r="B31" s="868"/>
      <c r="C31" s="864" t="s">
        <v>245</v>
      </c>
      <c r="D31" s="864" t="s">
        <v>211</v>
      </c>
      <c r="E31" s="864" t="s">
        <v>212</v>
      </c>
      <c r="F31" s="864"/>
      <c r="G31" s="865"/>
      <c r="H31" s="866">
        <f>H32</f>
        <v>846.3</v>
      </c>
      <c r="I31" s="1015">
        <f>I32</f>
        <v>700</v>
      </c>
      <c r="J31" s="315"/>
      <c r="K31" s="198">
        <f>K32</f>
        <v>728.7</v>
      </c>
      <c r="L31" s="198">
        <f>L32</f>
        <v>728.7</v>
      </c>
      <c r="N31" s="211">
        <f t="shared" si="0"/>
        <v>117.59999999999991</v>
      </c>
      <c r="O31" s="211">
        <f t="shared" si="0"/>
        <v>-28.700000000000045</v>
      </c>
      <c r="P31" s="211">
        <f t="shared" si="1"/>
        <v>116.13832853025936</v>
      </c>
      <c r="Q31" s="211">
        <f t="shared" si="1"/>
        <v>96.06147934678194</v>
      </c>
    </row>
    <row r="32" spans="1:17" ht="39" customHeight="1">
      <c r="A32" s="868" t="s">
        <v>52</v>
      </c>
      <c r="B32" s="868"/>
      <c r="C32" s="864" t="s">
        <v>245</v>
      </c>
      <c r="D32" s="864" t="s">
        <v>211</v>
      </c>
      <c r="E32" s="864" t="s">
        <v>212</v>
      </c>
      <c r="F32" s="864" t="s">
        <v>453</v>
      </c>
      <c r="G32" s="865"/>
      <c r="H32" s="866">
        <f>H33</f>
        <v>846.3</v>
      </c>
      <c r="I32" s="1015">
        <f>I33</f>
        <v>700</v>
      </c>
      <c r="J32" s="315"/>
      <c r="K32" s="198">
        <f>K33</f>
        <v>728.7</v>
      </c>
      <c r="L32" s="198">
        <f>L33</f>
        <v>728.7</v>
      </c>
      <c r="N32" s="211">
        <f t="shared" si="0"/>
        <v>117.59999999999991</v>
      </c>
      <c r="O32" s="211">
        <f t="shared" si="0"/>
        <v>-28.700000000000045</v>
      </c>
      <c r="P32" s="211">
        <f t="shared" si="1"/>
        <v>116.13832853025936</v>
      </c>
      <c r="Q32" s="211">
        <f t="shared" si="1"/>
        <v>96.06147934678194</v>
      </c>
    </row>
    <row r="33" spans="1:17" ht="19.5" customHeight="1">
      <c r="A33" s="1016" t="s">
        <v>213</v>
      </c>
      <c r="B33" s="1016"/>
      <c r="C33" s="864" t="s">
        <v>245</v>
      </c>
      <c r="D33" s="864" t="s">
        <v>211</v>
      </c>
      <c r="E33" s="864" t="s">
        <v>212</v>
      </c>
      <c r="F33" s="864" t="s">
        <v>440</v>
      </c>
      <c r="G33" s="865"/>
      <c r="H33" s="866">
        <f>H34+H36+H38</f>
        <v>846.3</v>
      </c>
      <c r="I33" s="1015">
        <f>I34+I36+I38</f>
        <v>700</v>
      </c>
      <c r="J33" s="315"/>
      <c r="K33" s="198">
        <f>K34+K36+K38</f>
        <v>728.7</v>
      </c>
      <c r="L33" s="198">
        <f>L34+L36+L38</f>
        <v>728.7</v>
      </c>
      <c r="N33" s="211">
        <f t="shared" si="0"/>
        <v>117.59999999999991</v>
      </c>
      <c r="O33" s="211">
        <f t="shared" si="0"/>
        <v>-28.700000000000045</v>
      </c>
      <c r="P33" s="211">
        <f t="shared" si="1"/>
        <v>116.13832853025936</v>
      </c>
      <c r="Q33" s="211">
        <f t="shared" si="1"/>
        <v>96.06147934678194</v>
      </c>
    </row>
    <row r="34" spans="1:17" ht="23.25" hidden="1">
      <c r="A34" s="871" t="s">
        <v>442</v>
      </c>
      <c r="B34" s="871"/>
      <c r="C34" s="865" t="s">
        <v>245</v>
      </c>
      <c r="D34" s="865" t="s">
        <v>211</v>
      </c>
      <c r="E34" s="865" t="s">
        <v>212</v>
      </c>
      <c r="F34" s="865" t="s">
        <v>441</v>
      </c>
      <c r="G34" s="865"/>
      <c r="H34" s="872">
        <f>H35</f>
        <v>0</v>
      </c>
      <c r="I34" s="1017">
        <f>I35</f>
        <v>0</v>
      </c>
      <c r="J34" s="315"/>
      <c r="K34" s="200">
        <f>K35</f>
        <v>0</v>
      </c>
      <c r="L34" s="200">
        <f>L35</f>
        <v>0</v>
      </c>
      <c r="N34" s="211">
        <f t="shared" si="0"/>
        <v>0</v>
      </c>
      <c r="O34" s="211">
        <f t="shared" si="0"/>
        <v>0</v>
      </c>
      <c r="P34" s="211" t="e">
        <f t="shared" si="1"/>
        <v>#DIV/0!</v>
      </c>
      <c r="Q34" s="211" t="e">
        <f t="shared" si="1"/>
        <v>#DIV/0!</v>
      </c>
    </row>
    <row r="35" spans="1:17" ht="57" hidden="1">
      <c r="A35" s="871" t="s">
        <v>198</v>
      </c>
      <c r="B35" s="871"/>
      <c r="C35" s="865" t="s">
        <v>245</v>
      </c>
      <c r="D35" s="865" t="s">
        <v>211</v>
      </c>
      <c r="E35" s="865" t="s">
        <v>212</v>
      </c>
      <c r="F35" s="865" t="s">
        <v>441</v>
      </c>
      <c r="G35" s="865" t="s">
        <v>199</v>
      </c>
      <c r="H35" s="872"/>
      <c r="I35" s="1017"/>
      <c r="J35" s="315"/>
      <c r="K35" s="200"/>
      <c r="L35" s="200"/>
      <c r="N35" s="211">
        <f t="shared" si="0"/>
        <v>0</v>
      </c>
      <c r="O35" s="211">
        <f t="shared" si="0"/>
        <v>0</v>
      </c>
      <c r="P35" s="211" t="e">
        <f t="shared" si="1"/>
        <v>#DIV/0!</v>
      </c>
      <c r="Q35" s="211" t="e">
        <f t="shared" si="1"/>
        <v>#DIV/0!</v>
      </c>
    </row>
    <row r="36" spans="1:17" ht="28.5" customHeight="1">
      <c r="A36" s="874" t="s">
        <v>444</v>
      </c>
      <c r="B36" s="874"/>
      <c r="C36" s="865" t="s">
        <v>245</v>
      </c>
      <c r="D36" s="865" t="s">
        <v>211</v>
      </c>
      <c r="E36" s="865" t="s">
        <v>212</v>
      </c>
      <c r="F36" s="865" t="s">
        <v>443</v>
      </c>
      <c r="G36" s="865"/>
      <c r="H36" s="875">
        <f>H37</f>
        <v>846.3</v>
      </c>
      <c r="I36" s="1018">
        <f>I37</f>
        <v>700</v>
      </c>
      <c r="J36" s="315"/>
      <c r="K36" s="201">
        <f>K37</f>
        <v>728.7</v>
      </c>
      <c r="L36" s="201">
        <f>L37</f>
        <v>728.7</v>
      </c>
      <c r="N36" s="211">
        <f t="shared" si="0"/>
        <v>117.59999999999991</v>
      </c>
      <c r="O36" s="211">
        <f t="shared" si="0"/>
        <v>-28.700000000000045</v>
      </c>
      <c r="P36" s="211">
        <f t="shared" si="1"/>
        <v>116.13832853025936</v>
      </c>
      <c r="Q36" s="211">
        <f t="shared" si="1"/>
        <v>96.06147934678194</v>
      </c>
    </row>
    <row r="37" spans="1:17" ht="78" customHeight="1">
      <c r="A37" s="877" t="s">
        <v>198</v>
      </c>
      <c r="B37" s="877"/>
      <c r="C37" s="865" t="s">
        <v>245</v>
      </c>
      <c r="D37" s="865" t="s">
        <v>211</v>
      </c>
      <c r="E37" s="865" t="s">
        <v>212</v>
      </c>
      <c r="F37" s="865" t="s">
        <v>443</v>
      </c>
      <c r="G37" s="865" t="s">
        <v>199</v>
      </c>
      <c r="H37" s="872">
        <v>846.3</v>
      </c>
      <c r="I37" s="1017">
        <v>700</v>
      </c>
      <c r="J37" s="331"/>
      <c r="K37" s="200">
        <v>728.7</v>
      </c>
      <c r="L37" s="200">
        <v>728.7</v>
      </c>
      <c r="N37" s="211">
        <f t="shared" si="0"/>
        <v>117.59999999999991</v>
      </c>
      <c r="O37" s="211">
        <f t="shared" si="0"/>
        <v>-28.700000000000045</v>
      </c>
      <c r="P37" s="211">
        <f t="shared" si="1"/>
        <v>116.13832853025936</v>
      </c>
      <c r="Q37" s="211">
        <f t="shared" si="1"/>
        <v>96.06147934678194</v>
      </c>
    </row>
    <row r="38" spans="1:17" ht="34.5" hidden="1">
      <c r="A38" s="877" t="s">
        <v>348</v>
      </c>
      <c r="B38" s="877"/>
      <c r="C38" s="865" t="s">
        <v>245</v>
      </c>
      <c r="D38" s="865" t="s">
        <v>211</v>
      </c>
      <c r="E38" s="865" t="s">
        <v>212</v>
      </c>
      <c r="F38" s="865" t="s">
        <v>102</v>
      </c>
      <c r="G38" s="865"/>
      <c r="H38" s="872">
        <f>H39</f>
        <v>0</v>
      </c>
      <c r="I38" s="1017">
        <f>I39</f>
        <v>0</v>
      </c>
      <c r="J38" s="315"/>
      <c r="K38" s="200">
        <f>K39</f>
        <v>0</v>
      </c>
      <c r="L38" s="200">
        <f>L39</f>
        <v>0</v>
      </c>
      <c r="N38" s="211">
        <f t="shared" si="0"/>
        <v>0</v>
      </c>
      <c r="O38" s="211">
        <f t="shared" si="0"/>
        <v>0</v>
      </c>
      <c r="P38" s="211" t="e">
        <f t="shared" si="1"/>
        <v>#DIV/0!</v>
      </c>
      <c r="Q38" s="211" t="e">
        <f t="shared" si="1"/>
        <v>#DIV/0!</v>
      </c>
    </row>
    <row r="39" spans="1:17" ht="75.75" customHeight="1" hidden="1">
      <c r="A39" s="877" t="s">
        <v>198</v>
      </c>
      <c r="B39" s="877"/>
      <c r="C39" s="865" t="s">
        <v>245</v>
      </c>
      <c r="D39" s="865" t="s">
        <v>211</v>
      </c>
      <c r="E39" s="865" t="s">
        <v>212</v>
      </c>
      <c r="F39" s="865" t="s">
        <v>102</v>
      </c>
      <c r="G39" s="865" t="s">
        <v>199</v>
      </c>
      <c r="H39" s="880"/>
      <c r="I39" s="341"/>
      <c r="J39" s="315"/>
      <c r="K39" s="202"/>
      <c r="L39" s="202"/>
      <c r="N39" s="211">
        <f t="shared" si="0"/>
        <v>0</v>
      </c>
      <c r="O39" s="211">
        <f t="shared" si="0"/>
        <v>0</v>
      </c>
      <c r="P39" s="211" t="e">
        <f t="shared" si="1"/>
        <v>#DIV/0!</v>
      </c>
      <c r="Q39" s="211" t="e">
        <f t="shared" si="1"/>
        <v>#DIV/0!</v>
      </c>
    </row>
    <row r="40" spans="1:17" ht="18" hidden="1">
      <c r="A40" s="874" t="s">
        <v>218</v>
      </c>
      <c r="B40" s="874"/>
      <c r="C40" s="865" t="s">
        <v>245</v>
      </c>
      <c r="D40" s="865" t="s">
        <v>211</v>
      </c>
      <c r="E40" s="865" t="s">
        <v>212</v>
      </c>
      <c r="F40" s="865" t="s">
        <v>53</v>
      </c>
      <c r="G40" s="865" t="s">
        <v>199</v>
      </c>
      <c r="H40" s="880"/>
      <c r="I40" s="341"/>
      <c r="J40" s="315"/>
      <c r="K40" s="202"/>
      <c r="L40" s="202"/>
      <c r="N40" s="211">
        <f t="shared" si="0"/>
        <v>0</v>
      </c>
      <c r="O40" s="211">
        <f t="shared" si="0"/>
        <v>0</v>
      </c>
      <c r="P40" s="211" t="e">
        <f t="shared" si="1"/>
        <v>#DIV/0!</v>
      </c>
      <c r="Q40" s="211" t="e">
        <f t="shared" si="1"/>
        <v>#DIV/0!</v>
      </c>
    </row>
    <row r="41" spans="1:17" s="9" customFormat="1" ht="53.25" customHeight="1">
      <c r="A41" s="863" t="s">
        <v>55</v>
      </c>
      <c r="B41" s="863"/>
      <c r="C41" s="864" t="s">
        <v>245</v>
      </c>
      <c r="D41" s="864" t="s">
        <v>211</v>
      </c>
      <c r="E41" s="864" t="s">
        <v>223</v>
      </c>
      <c r="F41" s="864"/>
      <c r="G41" s="864"/>
      <c r="H41" s="881">
        <f>H42</f>
        <v>4143.53</v>
      </c>
      <c r="I41" s="931">
        <f>I42</f>
        <v>2123.4</v>
      </c>
      <c r="J41" s="334"/>
      <c r="K41" s="203">
        <f>K42</f>
        <v>3038.4</v>
      </c>
      <c r="L41" s="203">
        <f>L42</f>
        <v>3038.4</v>
      </c>
      <c r="N41" s="211">
        <f t="shared" si="0"/>
        <v>1105.1299999999997</v>
      </c>
      <c r="O41" s="211">
        <f t="shared" si="0"/>
        <v>-915</v>
      </c>
      <c r="P41" s="211">
        <f t="shared" si="1"/>
        <v>136.37210373880987</v>
      </c>
      <c r="Q41" s="211">
        <f t="shared" si="1"/>
        <v>69.88546603475514</v>
      </c>
    </row>
    <row r="42" spans="1:17" s="9" customFormat="1" ht="38.25" customHeight="1">
      <c r="A42" s="868" t="s">
        <v>52</v>
      </c>
      <c r="B42" s="868"/>
      <c r="C42" s="864" t="s">
        <v>245</v>
      </c>
      <c r="D42" s="864" t="s">
        <v>211</v>
      </c>
      <c r="E42" s="864" t="s">
        <v>223</v>
      </c>
      <c r="F42" s="864" t="s">
        <v>453</v>
      </c>
      <c r="G42" s="864"/>
      <c r="H42" s="866">
        <f>H51+H43</f>
        <v>4143.53</v>
      </c>
      <c r="I42" s="1015">
        <f>I51</f>
        <v>2123.4</v>
      </c>
      <c r="J42" s="335"/>
      <c r="K42" s="198">
        <f>K51</f>
        <v>3038.4</v>
      </c>
      <c r="L42" s="198">
        <f>L51</f>
        <v>3038.4</v>
      </c>
      <c r="N42" s="211">
        <f t="shared" si="0"/>
        <v>1105.1299999999997</v>
      </c>
      <c r="O42" s="211">
        <f t="shared" si="0"/>
        <v>-915</v>
      </c>
      <c r="P42" s="211">
        <f t="shared" si="1"/>
        <v>136.37210373880987</v>
      </c>
      <c r="Q42" s="211">
        <f t="shared" si="1"/>
        <v>69.88546603475514</v>
      </c>
    </row>
    <row r="43" spans="1:17" s="9" customFormat="1" ht="24.75" customHeight="1">
      <c r="A43" s="871" t="s">
        <v>95</v>
      </c>
      <c r="B43" s="871"/>
      <c r="C43" s="865" t="s">
        <v>245</v>
      </c>
      <c r="D43" s="865" t="s">
        <v>211</v>
      </c>
      <c r="E43" s="865" t="s">
        <v>223</v>
      </c>
      <c r="F43" s="865" t="s">
        <v>454</v>
      </c>
      <c r="G43" s="865"/>
      <c r="H43" s="880">
        <f>H44</f>
        <v>0.7</v>
      </c>
      <c r="I43" s="1015"/>
      <c r="J43" s="335"/>
      <c r="K43" s="198"/>
      <c r="L43" s="198"/>
      <c r="N43" s="211"/>
      <c r="O43" s="211"/>
      <c r="P43" s="211"/>
      <c r="Q43" s="211"/>
    </row>
    <row r="44" spans="1:17" s="9" customFormat="1" ht="79.5" customHeight="1">
      <c r="A44" s="822" t="s">
        <v>317</v>
      </c>
      <c r="B44" s="822"/>
      <c r="C44" s="865" t="s">
        <v>245</v>
      </c>
      <c r="D44" s="865" t="s">
        <v>211</v>
      </c>
      <c r="E44" s="865" t="s">
        <v>223</v>
      </c>
      <c r="F44" s="865" t="s">
        <v>455</v>
      </c>
      <c r="G44" s="864"/>
      <c r="H44" s="880">
        <f>H45</f>
        <v>0.7</v>
      </c>
      <c r="I44" s="1015"/>
      <c r="J44" s="335"/>
      <c r="K44" s="198"/>
      <c r="L44" s="198"/>
      <c r="N44" s="211"/>
      <c r="O44" s="211"/>
      <c r="P44" s="211"/>
      <c r="Q44" s="211"/>
    </row>
    <row r="45" spans="1:17" s="9" customFormat="1" ht="29.25" customHeight="1">
      <c r="A45" s="874" t="s">
        <v>319</v>
      </c>
      <c r="B45" s="874"/>
      <c r="C45" s="865" t="s">
        <v>245</v>
      </c>
      <c r="D45" s="865" t="s">
        <v>211</v>
      </c>
      <c r="E45" s="865" t="s">
        <v>223</v>
      </c>
      <c r="F45" s="865" t="s">
        <v>455</v>
      </c>
      <c r="G45" s="865" t="s">
        <v>215</v>
      </c>
      <c r="H45" s="880">
        <v>0.7</v>
      </c>
      <c r="I45" s="1015"/>
      <c r="J45" s="335"/>
      <c r="K45" s="198"/>
      <c r="L45" s="198"/>
      <c r="N45" s="211"/>
      <c r="O45" s="211"/>
      <c r="P45" s="211"/>
      <c r="Q45" s="211"/>
    </row>
    <row r="46" spans="1:17" s="9" customFormat="1" ht="18" hidden="1">
      <c r="A46" s="868"/>
      <c r="B46" s="868"/>
      <c r="C46" s="864"/>
      <c r="D46" s="864"/>
      <c r="E46" s="864"/>
      <c r="F46" s="864"/>
      <c r="G46" s="864"/>
      <c r="H46" s="866"/>
      <c r="I46" s="1015"/>
      <c r="J46" s="335"/>
      <c r="K46" s="198"/>
      <c r="L46" s="198"/>
      <c r="N46" s="211"/>
      <c r="O46" s="211"/>
      <c r="P46" s="211"/>
      <c r="Q46" s="211"/>
    </row>
    <row r="47" spans="1:17" s="9" customFormat="1" ht="18" hidden="1">
      <c r="A47" s="868"/>
      <c r="B47" s="868"/>
      <c r="C47" s="864"/>
      <c r="D47" s="864"/>
      <c r="E47" s="864"/>
      <c r="F47" s="864"/>
      <c r="G47" s="864"/>
      <c r="H47" s="866"/>
      <c r="I47" s="1015"/>
      <c r="J47" s="335"/>
      <c r="K47" s="198"/>
      <c r="L47" s="198"/>
      <c r="N47" s="211"/>
      <c r="O47" s="211"/>
      <c r="P47" s="211"/>
      <c r="Q47" s="211"/>
    </row>
    <row r="48" spans="1:17" s="9" customFormat="1" ht="18" hidden="1">
      <c r="A48" s="868"/>
      <c r="B48" s="868"/>
      <c r="C48" s="864"/>
      <c r="D48" s="864"/>
      <c r="E48" s="864"/>
      <c r="F48" s="864"/>
      <c r="G48" s="864"/>
      <c r="H48" s="866"/>
      <c r="I48" s="1015"/>
      <c r="J48" s="335"/>
      <c r="K48" s="198"/>
      <c r="L48" s="198"/>
      <c r="N48" s="211"/>
      <c r="O48" s="211"/>
      <c r="P48" s="211"/>
      <c r="Q48" s="211"/>
    </row>
    <row r="49" spans="1:17" s="9" customFormat="1" ht="18" hidden="1">
      <c r="A49" s="868"/>
      <c r="B49" s="868"/>
      <c r="C49" s="864"/>
      <c r="D49" s="864"/>
      <c r="E49" s="864"/>
      <c r="F49" s="864"/>
      <c r="G49" s="864"/>
      <c r="H49" s="866"/>
      <c r="I49" s="1015"/>
      <c r="J49" s="335"/>
      <c r="K49" s="198"/>
      <c r="L49" s="198"/>
      <c r="N49" s="211"/>
      <c r="O49" s="211"/>
      <c r="P49" s="211"/>
      <c r="Q49" s="211"/>
    </row>
    <row r="50" spans="1:17" s="9" customFormat="1" ht="18" hidden="1">
      <c r="A50" s="868"/>
      <c r="B50" s="868"/>
      <c r="C50" s="864"/>
      <c r="D50" s="864"/>
      <c r="E50" s="864"/>
      <c r="F50" s="864"/>
      <c r="G50" s="864"/>
      <c r="H50" s="866"/>
      <c r="I50" s="1015"/>
      <c r="J50" s="335"/>
      <c r="K50" s="198"/>
      <c r="L50" s="198"/>
      <c r="N50" s="211"/>
      <c r="O50" s="211"/>
      <c r="P50" s="211"/>
      <c r="Q50" s="211"/>
    </row>
    <row r="51" spans="1:17" ht="18.75" customHeight="1">
      <c r="A51" s="871" t="s">
        <v>224</v>
      </c>
      <c r="B51" s="871"/>
      <c r="C51" s="865" t="s">
        <v>245</v>
      </c>
      <c r="D51" s="865" t="s">
        <v>211</v>
      </c>
      <c r="E51" s="865" t="s">
        <v>223</v>
      </c>
      <c r="F51" s="865" t="s">
        <v>445</v>
      </c>
      <c r="G51" s="865"/>
      <c r="H51" s="880">
        <f>H52+H57+H70</f>
        <v>4142.83</v>
      </c>
      <c r="I51" s="341">
        <f>I52+I57+I70</f>
        <v>2123.4</v>
      </c>
      <c r="J51" s="315"/>
      <c r="K51" s="202">
        <f>K52+K57+K70</f>
        <v>3038.4</v>
      </c>
      <c r="L51" s="202">
        <f>L52+L57+L70</f>
        <v>3038.4</v>
      </c>
      <c r="N51" s="211">
        <f t="shared" si="0"/>
        <v>1104.4299999999998</v>
      </c>
      <c r="O51" s="211">
        <f t="shared" si="0"/>
        <v>-915</v>
      </c>
      <c r="P51" s="211">
        <f t="shared" si="1"/>
        <v>136.349065297525</v>
      </c>
      <c r="Q51" s="211">
        <f t="shared" si="1"/>
        <v>69.88546603475514</v>
      </c>
    </row>
    <row r="52" spans="1:17" ht="23.25" hidden="1">
      <c r="A52" s="871" t="s">
        <v>442</v>
      </c>
      <c r="B52" s="871"/>
      <c r="C52" s="865" t="s">
        <v>245</v>
      </c>
      <c r="D52" s="865" t="s">
        <v>211</v>
      </c>
      <c r="E52" s="865" t="s">
        <v>223</v>
      </c>
      <c r="F52" s="865" t="s">
        <v>446</v>
      </c>
      <c r="G52" s="865"/>
      <c r="H52" s="875">
        <f>H53</f>
        <v>0</v>
      </c>
      <c r="I52" s="1018">
        <f>I53</f>
        <v>0</v>
      </c>
      <c r="J52" s="315"/>
      <c r="K52" s="201">
        <f>K53</f>
        <v>634.1</v>
      </c>
      <c r="L52" s="201">
        <f>L53</f>
        <v>634.1</v>
      </c>
      <c r="N52" s="211">
        <f t="shared" si="0"/>
        <v>-634.1</v>
      </c>
      <c r="O52" s="211">
        <f t="shared" si="0"/>
        <v>-634.1</v>
      </c>
      <c r="P52" s="211">
        <f t="shared" si="1"/>
        <v>0</v>
      </c>
      <c r="Q52" s="211">
        <f t="shared" si="1"/>
        <v>0</v>
      </c>
    </row>
    <row r="53" spans="1:17" ht="82.5" customHeight="1" hidden="1">
      <c r="A53" s="877" t="s">
        <v>198</v>
      </c>
      <c r="B53" s="877"/>
      <c r="C53" s="865" t="s">
        <v>245</v>
      </c>
      <c r="D53" s="865" t="s">
        <v>211</v>
      </c>
      <c r="E53" s="865" t="s">
        <v>223</v>
      </c>
      <c r="F53" s="865" t="s">
        <v>446</v>
      </c>
      <c r="G53" s="865" t="s">
        <v>199</v>
      </c>
      <c r="H53" s="875"/>
      <c r="I53" s="1018"/>
      <c r="J53" s="315"/>
      <c r="K53" s="201">
        <v>634.1</v>
      </c>
      <c r="L53" s="201">
        <v>634.1</v>
      </c>
      <c r="N53" s="211">
        <f t="shared" si="0"/>
        <v>-634.1</v>
      </c>
      <c r="O53" s="211">
        <f t="shared" si="0"/>
        <v>-634.1</v>
      </c>
      <c r="P53" s="211">
        <f t="shared" si="1"/>
        <v>0</v>
      </c>
      <c r="Q53" s="211">
        <f t="shared" si="1"/>
        <v>0</v>
      </c>
    </row>
    <row r="54" spans="1:17" ht="23.25" hidden="1">
      <c r="A54" s="871" t="s">
        <v>442</v>
      </c>
      <c r="B54" s="871"/>
      <c r="C54" s="865" t="s">
        <v>245</v>
      </c>
      <c r="D54" s="865" t="s">
        <v>211</v>
      </c>
      <c r="E54" s="865" t="s">
        <v>223</v>
      </c>
      <c r="F54" s="865" t="s">
        <v>447</v>
      </c>
      <c r="G54" s="865" t="s">
        <v>199</v>
      </c>
      <c r="H54" s="875" t="s">
        <v>269</v>
      </c>
      <c r="I54" s="1018" t="s">
        <v>269</v>
      </c>
      <c r="J54" s="315"/>
      <c r="K54" s="201" t="s">
        <v>269</v>
      </c>
      <c r="L54" s="201" t="s">
        <v>269</v>
      </c>
      <c r="N54" s="211">
        <f t="shared" si="0"/>
        <v>0</v>
      </c>
      <c r="O54" s="211">
        <f t="shared" si="0"/>
        <v>0</v>
      </c>
      <c r="P54" s="211">
        <f t="shared" si="1"/>
        <v>100</v>
      </c>
      <c r="Q54" s="211">
        <f t="shared" si="1"/>
        <v>100</v>
      </c>
    </row>
    <row r="55" spans="1:17" ht="23.25" hidden="1">
      <c r="A55" s="874" t="s">
        <v>444</v>
      </c>
      <c r="B55" s="874"/>
      <c r="C55" s="865" t="s">
        <v>245</v>
      </c>
      <c r="D55" s="865" t="s">
        <v>211</v>
      </c>
      <c r="E55" s="865" t="s">
        <v>223</v>
      </c>
      <c r="F55" s="865" t="s">
        <v>448</v>
      </c>
      <c r="G55" s="865" t="s">
        <v>199</v>
      </c>
      <c r="H55" s="875" t="s">
        <v>270</v>
      </c>
      <c r="I55" s="1018" t="s">
        <v>270</v>
      </c>
      <c r="J55" s="315"/>
      <c r="K55" s="201" t="s">
        <v>270</v>
      </c>
      <c r="L55" s="201" t="s">
        <v>270</v>
      </c>
      <c r="N55" s="211">
        <f t="shared" si="0"/>
        <v>0</v>
      </c>
      <c r="O55" s="211">
        <f t="shared" si="0"/>
        <v>0</v>
      </c>
      <c r="P55" s="211">
        <f t="shared" si="1"/>
        <v>100</v>
      </c>
      <c r="Q55" s="211">
        <f t="shared" si="1"/>
        <v>100</v>
      </c>
    </row>
    <row r="56" spans="1:17" ht="23.25" hidden="1">
      <c r="A56" s="871" t="s">
        <v>442</v>
      </c>
      <c r="B56" s="871"/>
      <c r="C56" s="865" t="s">
        <v>245</v>
      </c>
      <c r="D56" s="865" t="s">
        <v>211</v>
      </c>
      <c r="E56" s="865" t="s">
        <v>223</v>
      </c>
      <c r="F56" s="865" t="s">
        <v>449</v>
      </c>
      <c r="G56" s="865" t="s">
        <v>199</v>
      </c>
      <c r="H56" s="875" t="s">
        <v>271</v>
      </c>
      <c r="I56" s="1018" t="s">
        <v>271</v>
      </c>
      <c r="J56" s="315"/>
      <c r="K56" s="201" t="s">
        <v>271</v>
      </c>
      <c r="L56" s="201" t="s">
        <v>271</v>
      </c>
      <c r="N56" s="211">
        <f t="shared" si="0"/>
        <v>0</v>
      </c>
      <c r="O56" s="211">
        <f t="shared" si="0"/>
        <v>0</v>
      </c>
      <c r="P56" s="211">
        <f t="shared" si="1"/>
        <v>100</v>
      </c>
      <c r="Q56" s="211">
        <f t="shared" si="1"/>
        <v>100</v>
      </c>
    </row>
    <row r="57" spans="1:17" ht="32.25" customHeight="1">
      <c r="A57" s="874" t="s">
        <v>444</v>
      </c>
      <c r="B57" s="874"/>
      <c r="C57" s="865" t="s">
        <v>245</v>
      </c>
      <c r="D57" s="865" t="s">
        <v>211</v>
      </c>
      <c r="E57" s="865" t="s">
        <v>223</v>
      </c>
      <c r="F57" s="865" t="s">
        <v>450</v>
      </c>
      <c r="G57" s="865"/>
      <c r="H57" s="875">
        <f>H58+H59+H69</f>
        <v>4142.83</v>
      </c>
      <c r="I57" s="1018">
        <f>I58+I59+I69</f>
        <v>2123.4</v>
      </c>
      <c r="J57" s="315"/>
      <c r="K57" s="201">
        <f>K58+K59+K69</f>
        <v>2404.3</v>
      </c>
      <c r="L57" s="201">
        <f>L58+L59+L69</f>
        <v>2404.3</v>
      </c>
      <c r="N57" s="211">
        <f t="shared" si="0"/>
        <v>1738.5299999999997</v>
      </c>
      <c r="O57" s="211">
        <f t="shared" si="0"/>
        <v>-280.9000000000001</v>
      </c>
      <c r="P57" s="211">
        <f t="shared" si="1"/>
        <v>172.3091960237907</v>
      </c>
      <c r="Q57" s="211">
        <f t="shared" si="1"/>
        <v>88.31676579461796</v>
      </c>
    </row>
    <row r="58" spans="1:17" ht="79.5" customHeight="1">
      <c r="A58" s="877" t="s">
        <v>198</v>
      </c>
      <c r="B58" s="877"/>
      <c r="C58" s="865" t="s">
        <v>245</v>
      </c>
      <c r="D58" s="865" t="s">
        <v>211</v>
      </c>
      <c r="E58" s="865" t="s">
        <v>223</v>
      </c>
      <c r="F58" s="865" t="s">
        <v>450</v>
      </c>
      <c r="G58" s="865" t="s">
        <v>199</v>
      </c>
      <c r="H58" s="875">
        <v>3477.63</v>
      </c>
      <c r="I58" s="1018">
        <v>1750</v>
      </c>
      <c r="J58" s="331"/>
      <c r="K58" s="201">
        <v>2099.8</v>
      </c>
      <c r="L58" s="201">
        <v>2099.8</v>
      </c>
      <c r="N58" s="211">
        <f t="shared" si="0"/>
        <v>1377.83</v>
      </c>
      <c r="O58" s="211">
        <f t="shared" si="0"/>
        <v>-349.8000000000002</v>
      </c>
      <c r="P58" s="211">
        <f t="shared" si="1"/>
        <v>165.61720163825123</v>
      </c>
      <c r="Q58" s="211">
        <f t="shared" si="1"/>
        <v>83.34127059719972</v>
      </c>
    </row>
    <row r="59" spans="1:17" ht="27.75" customHeight="1">
      <c r="A59" s="874" t="s">
        <v>319</v>
      </c>
      <c r="B59" s="874"/>
      <c r="C59" s="865" t="s">
        <v>245</v>
      </c>
      <c r="D59" s="865" t="s">
        <v>211</v>
      </c>
      <c r="E59" s="865" t="s">
        <v>223</v>
      </c>
      <c r="F59" s="865" t="s">
        <v>450</v>
      </c>
      <c r="G59" s="865" t="s">
        <v>215</v>
      </c>
      <c r="H59" s="883">
        <v>649.2</v>
      </c>
      <c r="I59" s="1019">
        <v>372.4</v>
      </c>
      <c r="J59" s="315"/>
      <c r="K59" s="201">
        <v>294.5</v>
      </c>
      <c r="L59" s="201">
        <v>294.5</v>
      </c>
      <c r="N59" s="211">
        <f t="shared" si="0"/>
        <v>354.70000000000005</v>
      </c>
      <c r="O59" s="211">
        <f t="shared" si="0"/>
        <v>77.89999999999998</v>
      </c>
      <c r="P59" s="211">
        <f t="shared" si="1"/>
        <v>220.4414261460102</v>
      </c>
      <c r="Q59" s="211">
        <f t="shared" si="1"/>
        <v>126.4516129032258</v>
      </c>
    </row>
    <row r="60" spans="1:17" ht="18" hidden="1">
      <c r="A60" s="874" t="s">
        <v>54</v>
      </c>
      <c r="B60" s="874"/>
      <c r="C60" s="865" t="s">
        <v>245</v>
      </c>
      <c r="D60" s="865" t="s">
        <v>211</v>
      </c>
      <c r="E60" s="865" t="s">
        <v>223</v>
      </c>
      <c r="F60" s="865" t="s">
        <v>450</v>
      </c>
      <c r="G60" s="865" t="s">
        <v>215</v>
      </c>
      <c r="H60" s="883" t="s">
        <v>272</v>
      </c>
      <c r="I60" s="1019" t="s">
        <v>272</v>
      </c>
      <c r="J60" s="315"/>
      <c r="K60" s="201" t="s">
        <v>272</v>
      </c>
      <c r="L60" s="201" t="s">
        <v>272</v>
      </c>
      <c r="N60" s="211">
        <f t="shared" si="0"/>
        <v>0</v>
      </c>
      <c r="O60" s="211">
        <f t="shared" si="0"/>
        <v>0</v>
      </c>
      <c r="P60" s="211">
        <f t="shared" si="1"/>
        <v>100</v>
      </c>
      <c r="Q60" s="211">
        <f t="shared" si="1"/>
        <v>100</v>
      </c>
    </row>
    <row r="61" spans="1:17" ht="18" hidden="1">
      <c r="A61" s="874" t="s">
        <v>225</v>
      </c>
      <c r="B61" s="874"/>
      <c r="C61" s="865" t="s">
        <v>245</v>
      </c>
      <c r="D61" s="865" t="s">
        <v>211</v>
      </c>
      <c r="E61" s="865" t="s">
        <v>223</v>
      </c>
      <c r="F61" s="865" t="s">
        <v>450</v>
      </c>
      <c r="G61" s="865" t="s">
        <v>215</v>
      </c>
      <c r="H61" s="883" t="s">
        <v>272</v>
      </c>
      <c r="I61" s="1019" t="s">
        <v>272</v>
      </c>
      <c r="J61" s="315"/>
      <c r="K61" s="201" t="s">
        <v>272</v>
      </c>
      <c r="L61" s="201" t="s">
        <v>272</v>
      </c>
      <c r="N61" s="211">
        <f t="shared" si="0"/>
        <v>0</v>
      </c>
      <c r="O61" s="211">
        <f t="shared" si="0"/>
        <v>0</v>
      </c>
      <c r="P61" s="211">
        <f t="shared" si="1"/>
        <v>100</v>
      </c>
      <c r="Q61" s="211">
        <f t="shared" si="1"/>
        <v>100</v>
      </c>
    </row>
    <row r="62" spans="1:17" ht="18" hidden="1">
      <c r="A62" s="874" t="s">
        <v>226</v>
      </c>
      <c r="B62" s="874"/>
      <c r="C62" s="865" t="s">
        <v>245</v>
      </c>
      <c r="D62" s="865" t="s">
        <v>211</v>
      </c>
      <c r="E62" s="865" t="s">
        <v>223</v>
      </c>
      <c r="F62" s="865" t="s">
        <v>450</v>
      </c>
      <c r="G62" s="865" t="s">
        <v>215</v>
      </c>
      <c r="H62" s="883" t="s">
        <v>273</v>
      </c>
      <c r="I62" s="1019" t="s">
        <v>273</v>
      </c>
      <c r="J62" s="315"/>
      <c r="K62" s="201" t="s">
        <v>273</v>
      </c>
      <c r="L62" s="201" t="s">
        <v>273</v>
      </c>
      <c r="N62" s="211">
        <f t="shared" si="0"/>
        <v>0</v>
      </c>
      <c r="O62" s="211">
        <f t="shared" si="0"/>
        <v>0</v>
      </c>
      <c r="P62" s="211">
        <f t="shared" si="1"/>
        <v>100</v>
      </c>
      <c r="Q62" s="211">
        <f t="shared" si="1"/>
        <v>100</v>
      </c>
    </row>
    <row r="63" spans="1:17" ht="18" hidden="1">
      <c r="A63" s="871" t="s">
        <v>227</v>
      </c>
      <c r="B63" s="871"/>
      <c r="C63" s="865" t="s">
        <v>245</v>
      </c>
      <c r="D63" s="865" t="s">
        <v>211</v>
      </c>
      <c r="E63" s="865" t="s">
        <v>223</v>
      </c>
      <c r="F63" s="865" t="s">
        <v>450</v>
      </c>
      <c r="G63" s="865" t="s">
        <v>215</v>
      </c>
      <c r="H63" s="885">
        <v>132.1</v>
      </c>
      <c r="I63" s="1020">
        <v>132.1</v>
      </c>
      <c r="J63" s="315"/>
      <c r="K63" s="205">
        <v>132.1</v>
      </c>
      <c r="L63" s="205">
        <v>132.1</v>
      </c>
      <c r="N63" s="211">
        <f t="shared" si="0"/>
        <v>0</v>
      </c>
      <c r="O63" s="211">
        <f t="shared" si="0"/>
        <v>0</v>
      </c>
      <c r="P63" s="211">
        <f t="shared" si="1"/>
        <v>100</v>
      </c>
      <c r="Q63" s="211">
        <f t="shared" si="1"/>
        <v>100</v>
      </c>
    </row>
    <row r="64" spans="1:17" ht="18" hidden="1">
      <c r="A64" s="871" t="s">
        <v>228</v>
      </c>
      <c r="B64" s="871"/>
      <c r="C64" s="865" t="s">
        <v>245</v>
      </c>
      <c r="D64" s="865" t="s">
        <v>211</v>
      </c>
      <c r="E64" s="865" t="s">
        <v>223</v>
      </c>
      <c r="F64" s="865" t="s">
        <v>450</v>
      </c>
      <c r="G64" s="865" t="s">
        <v>215</v>
      </c>
      <c r="H64" s="885">
        <v>41.5</v>
      </c>
      <c r="I64" s="1020">
        <v>41.5</v>
      </c>
      <c r="J64" s="315"/>
      <c r="K64" s="205">
        <v>41.5</v>
      </c>
      <c r="L64" s="205">
        <v>41.5</v>
      </c>
      <c r="N64" s="211">
        <f t="shared" si="0"/>
        <v>0</v>
      </c>
      <c r="O64" s="211">
        <f t="shared" si="0"/>
        <v>0</v>
      </c>
      <c r="P64" s="211">
        <f t="shared" si="1"/>
        <v>100</v>
      </c>
      <c r="Q64" s="211">
        <f t="shared" si="1"/>
        <v>100</v>
      </c>
    </row>
    <row r="65" spans="1:17" ht="18" hidden="1">
      <c r="A65" s="871" t="s">
        <v>230</v>
      </c>
      <c r="B65" s="871"/>
      <c r="C65" s="865" t="s">
        <v>245</v>
      </c>
      <c r="D65" s="865" t="s">
        <v>211</v>
      </c>
      <c r="E65" s="865" t="s">
        <v>223</v>
      </c>
      <c r="F65" s="865" t="s">
        <v>450</v>
      </c>
      <c r="G65" s="865" t="s">
        <v>215</v>
      </c>
      <c r="H65" s="883" t="s">
        <v>274</v>
      </c>
      <c r="I65" s="1019" t="s">
        <v>274</v>
      </c>
      <c r="J65" s="315"/>
      <c r="K65" s="201" t="s">
        <v>274</v>
      </c>
      <c r="L65" s="201" t="s">
        <v>274</v>
      </c>
      <c r="N65" s="211">
        <f t="shared" si="0"/>
        <v>0</v>
      </c>
      <c r="O65" s="211">
        <f t="shared" si="0"/>
        <v>0</v>
      </c>
      <c r="P65" s="211">
        <f t="shared" si="1"/>
        <v>100</v>
      </c>
      <c r="Q65" s="211">
        <f t="shared" si="1"/>
        <v>100</v>
      </c>
    </row>
    <row r="66" spans="1:17" ht="18" hidden="1">
      <c r="A66" s="888" t="s">
        <v>56</v>
      </c>
      <c r="B66" s="888"/>
      <c r="C66" s="865" t="s">
        <v>245</v>
      </c>
      <c r="D66" s="865" t="s">
        <v>211</v>
      </c>
      <c r="E66" s="865" t="s">
        <v>223</v>
      </c>
      <c r="F66" s="865" t="s">
        <v>450</v>
      </c>
      <c r="G66" s="865" t="s">
        <v>215</v>
      </c>
      <c r="H66" s="883" t="s">
        <v>275</v>
      </c>
      <c r="I66" s="1019" t="s">
        <v>275</v>
      </c>
      <c r="J66" s="315"/>
      <c r="K66" s="201" t="s">
        <v>275</v>
      </c>
      <c r="L66" s="201" t="s">
        <v>275</v>
      </c>
      <c r="N66" s="211">
        <f t="shared" si="0"/>
        <v>0</v>
      </c>
      <c r="O66" s="211">
        <f t="shared" si="0"/>
        <v>0</v>
      </c>
      <c r="P66" s="211">
        <f t="shared" si="1"/>
        <v>100</v>
      </c>
      <c r="Q66" s="211">
        <f t="shared" si="1"/>
        <v>100</v>
      </c>
    </row>
    <row r="67" spans="1:17" ht="18" hidden="1">
      <c r="A67" s="888" t="s">
        <v>233</v>
      </c>
      <c r="B67" s="888"/>
      <c r="C67" s="865" t="s">
        <v>245</v>
      </c>
      <c r="D67" s="865" t="s">
        <v>211</v>
      </c>
      <c r="E67" s="865" t="s">
        <v>223</v>
      </c>
      <c r="F67" s="865" t="s">
        <v>450</v>
      </c>
      <c r="G67" s="865" t="s">
        <v>215</v>
      </c>
      <c r="H67" s="883" t="s">
        <v>275</v>
      </c>
      <c r="I67" s="1019" t="s">
        <v>275</v>
      </c>
      <c r="J67" s="315"/>
      <c r="K67" s="201" t="s">
        <v>275</v>
      </c>
      <c r="L67" s="201" t="s">
        <v>275</v>
      </c>
      <c r="N67" s="211">
        <f t="shared" si="0"/>
        <v>0</v>
      </c>
      <c r="O67" s="211">
        <f t="shared" si="0"/>
        <v>0</v>
      </c>
      <c r="P67" s="211">
        <f t="shared" si="1"/>
        <v>100</v>
      </c>
      <c r="Q67" s="211">
        <f t="shared" si="1"/>
        <v>100</v>
      </c>
    </row>
    <row r="68" spans="1:17" ht="18" hidden="1">
      <c r="A68" s="874" t="s">
        <v>234</v>
      </c>
      <c r="B68" s="874"/>
      <c r="C68" s="865" t="s">
        <v>245</v>
      </c>
      <c r="D68" s="865" t="s">
        <v>211</v>
      </c>
      <c r="E68" s="865" t="s">
        <v>223</v>
      </c>
      <c r="F68" s="865" t="s">
        <v>450</v>
      </c>
      <c r="G68" s="865" t="s">
        <v>215</v>
      </c>
      <c r="H68" s="883">
        <v>2</v>
      </c>
      <c r="I68" s="1019">
        <v>2</v>
      </c>
      <c r="J68" s="315"/>
      <c r="K68" s="201">
        <v>2</v>
      </c>
      <c r="L68" s="201">
        <v>2</v>
      </c>
      <c r="N68" s="211">
        <f t="shared" si="0"/>
        <v>0</v>
      </c>
      <c r="O68" s="211">
        <f t="shared" si="0"/>
        <v>0</v>
      </c>
      <c r="P68" s="211">
        <f t="shared" si="1"/>
        <v>100</v>
      </c>
      <c r="Q68" s="211">
        <f t="shared" si="1"/>
        <v>100</v>
      </c>
    </row>
    <row r="69" spans="1:17" ht="18">
      <c r="A69" s="871" t="s">
        <v>201</v>
      </c>
      <c r="B69" s="871"/>
      <c r="C69" s="865" t="s">
        <v>245</v>
      </c>
      <c r="D69" s="865" t="s">
        <v>211</v>
      </c>
      <c r="E69" s="865" t="s">
        <v>223</v>
      </c>
      <c r="F69" s="865" t="s">
        <v>450</v>
      </c>
      <c r="G69" s="865" t="s">
        <v>202</v>
      </c>
      <c r="H69" s="889">
        <v>16</v>
      </c>
      <c r="I69" s="1021">
        <v>1</v>
      </c>
      <c r="J69" s="315"/>
      <c r="K69" s="200">
        <v>10</v>
      </c>
      <c r="L69" s="200">
        <v>10</v>
      </c>
      <c r="N69" s="211">
        <f t="shared" si="0"/>
        <v>6</v>
      </c>
      <c r="O69" s="211">
        <f t="shared" si="0"/>
        <v>-9</v>
      </c>
      <c r="P69" s="211">
        <f t="shared" si="1"/>
        <v>160</v>
      </c>
      <c r="Q69" s="211">
        <f t="shared" si="1"/>
        <v>10</v>
      </c>
    </row>
    <row r="70" spans="1:17" ht="34.5" hidden="1">
      <c r="A70" s="877" t="s">
        <v>348</v>
      </c>
      <c r="B70" s="877"/>
      <c r="C70" s="865" t="s">
        <v>245</v>
      </c>
      <c r="D70" s="865" t="s">
        <v>211</v>
      </c>
      <c r="E70" s="865" t="s">
        <v>223</v>
      </c>
      <c r="F70" s="865" t="s">
        <v>349</v>
      </c>
      <c r="G70" s="865"/>
      <c r="H70" s="872">
        <f>H71+H72</f>
        <v>0</v>
      </c>
      <c r="I70" s="1017">
        <f>I71+I72</f>
        <v>0</v>
      </c>
      <c r="J70" s="315"/>
      <c r="K70" s="200">
        <f>K71+K72</f>
        <v>0</v>
      </c>
      <c r="L70" s="200">
        <f>L71+L72</f>
        <v>0</v>
      </c>
      <c r="N70" s="211">
        <f t="shared" si="0"/>
        <v>0</v>
      </c>
      <c r="O70" s="211">
        <f t="shared" si="0"/>
        <v>0</v>
      </c>
      <c r="P70" s="211" t="e">
        <f t="shared" si="1"/>
        <v>#DIV/0!</v>
      </c>
      <c r="Q70" s="211" t="e">
        <f t="shared" si="1"/>
        <v>#DIV/0!</v>
      </c>
    </row>
    <row r="71" spans="1:17" ht="62.25" customHeight="1" hidden="1">
      <c r="A71" s="877" t="s">
        <v>198</v>
      </c>
      <c r="B71" s="877"/>
      <c r="C71" s="865" t="s">
        <v>245</v>
      </c>
      <c r="D71" s="865" t="s">
        <v>211</v>
      </c>
      <c r="E71" s="865" t="s">
        <v>223</v>
      </c>
      <c r="F71" s="865" t="s">
        <v>349</v>
      </c>
      <c r="G71" s="865" t="s">
        <v>199</v>
      </c>
      <c r="H71" s="875"/>
      <c r="I71" s="1022"/>
      <c r="J71" s="315"/>
      <c r="K71" s="206"/>
      <c r="L71" s="206"/>
      <c r="N71" s="211">
        <f t="shared" si="0"/>
        <v>0</v>
      </c>
      <c r="O71" s="211">
        <f t="shared" si="0"/>
        <v>0</v>
      </c>
      <c r="P71" s="211" t="e">
        <f t="shared" si="1"/>
        <v>#DIV/0!</v>
      </c>
      <c r="Q71" s="211" t="e">
        <f t="shared" si="1"/>
        <v>#DIV/0!</v>
      </c>
    </row>
    <row r="72" spans="1:17" ht="33" customHeight="1" hidden="1">
      <c r="A72" s="874" t="s">
        <v>319</v>
      </c>
      <c r="B72" s="874"/>
      <c r="C72" s="865" t="s">
        <v>245</v>
      </c>
      <c r="D72" s="865" t="s">
        <v>211</v>
      </c>
      <c r="E72" s="865" t="s">
        <v>223</v>
      </c>
      <c r="F72" s="865" t="s">
        <v>349</v>
      </c>
      <c r="G72" s="865" t="s">
        <v>215</v>
      </c>
      <c r="H72" s="875"/>
      <c r="I72" s="1022"/>
      <c r="J72" s="315"/>
      <c r="K72" s="206"/>
      <c r="L72" s="206"/>
      <c r="N72" s="211">
        <f t="shared" si="0"/>
        <v>0</v>
      </c>
      <c r="O72" s="211">
        <f t="shared" si="0"/>
        <v>0</v>
      </c>
      <c r="P72" s="211" t="e">
        <f t="shared" si="1"/>
        <v>#DIV/0!</v>
      </c>
      <c r="Q72" s="211" t="e">
        <f t="shared" si="1"/>
        <v>#DIV/0!</v>
      </c>
    </row>
    <row r="73" spans="1:17" ht="22.5">
      <c r="A73" s="863" t="s">
        <v>118</v>
      </c>
      <c r="B73" s="863"/>
      <c r="C73" s="864" t="s">
        <v>245</v>
      </c>
      <c r="D73" s="864" t="s">
        <v>211</v>
      </c>
      <c r="E73" s="864" t="s">
        <v>254</v>
      </c>
      <c r="F73" s="864"/>
      <c r="G73" s="864"/>
      <c r="H73" s="891">
        <f aca="true" t="shared" si="2" ref="H73:L75">H74</f>
        <v>201.2</v>
      </c>
      <c r="I73" s="1023">
        <f t="shared" si="2"/>
        <v>0</v>
      </c>
      <c r="J73" s="315"/>
      <c r="K73" s="208">
        <f t="shared" si="2"/>
        <v>0</v>
      </c>
      <c r="L73" s="208">
        <f t="shared" si="2"/>
        <v>0</v>
      </c>
      <c r="N73" s="211">
        <f t="shared" si="0"/>
        <v>201.2</v>
      </c>
      <c r="O73" s="211">
        <f t="shared" si="0"/>
        <v>0</v>
      </c>
      <c r="P73" s="211" t="e">
        <f t="shared" si="1"/>
        <v>#DIV/0!</v>
      </c>
      <c r="Q73" s="211" t="e">
        <f t="shared" si="1"/>
        <v>#DIV/0!</v>
      </c>
    </row>
    <row r="74" spans="1:17" ht="14.25" customHeight="1">
      <c r="A74" s="874" t="s">
        <v>276</v>
      </c>
      <c r="B74" s="874"/>
      <c r="C74" s="865" t="s">
        <v>245</v>
      </c>
      <c r="D74" s="865" t="s">
        <v>211</v>
      </c>
      <c r="E74" s="865" t="s">
        <v>254</v>
      </c>
      <c r="F74" s="865" t="s">
        <v>369</v>
      </c>
      <c r="G74" s="865"/>
      <c r="H74" s="880">
        <f t="shared" si="2"/>
        <v>201.2</v>
      </c>
      <c r="I74" s="341">
        <f t="shared" si="2"/>
        <v>0</v>
      </c>
      <c r="J74" s="315"/>
      <c r="K74" s="202">
        <f t="shared" si="2"/>
        <v>0</v>
      </c>
      <c r="L74" s="202">
        <f t="shared" si="2"/>
        <v>0</v>
      </c>
      <c r="N74" s="211">
        <f t="shared" si="0"/>
        <v>201.2</v>
      </c>
      <c r="O74" s="211">
        <f t="shared" si="0"/>
        <v>0</v>
      </c>
      <c r="P74" s="211" t="e">
        <f t="shared" si="1"/>
        <v>#DIV/0!</v>
      </c>
      <c r="Q74" s="211" t="e">
        <f t="shared" si="1"/>
        <v>#DIV/0!</v>
      </c>
    </row>
    <row r="75" spans="1:17" ht="27.75" customHeight="1">
      <c r="A75" s="874" t="s">
        <v>397</v>
      </c>
      <c r="B75" s="874"/>
      <c r="C75" s="865" t="s">
        <v>245</v>
      </c>
      <c r="D75" s="865" t="s">
        <v>211</v>
      </c>
      <c r="E75" s="865" t="s">
        <v>254</v>
      </c>
      <c r="F75" s="865" t="s">
        <v>398</v>
      </c>
      <c r="G75" s="865"/>
      <c r="H75" s="880">
        <f t="shared" si="2"/>
        <v>201.2</v>
      </c>
      <c r="I75" s="341">
        <f t="shared" si="2"/>
        <v>0</v>
      </c>
      <c r="J75" s="315"/>
      <c r="K75" s="202">
        <f t="shared" si="2"/>
        <v>0</v>
      </c>
      <c r="L75" s="202">
        <f t="shared" si="2"/>
        <v>0</v>
      </c>
      <c r="N75" s="211">
        <f t="shared" si="0"/>
        <v>201.2</v>
      </c>
      <c r="O75" s="211">
        <f t="shared" si="0"/>
        <v>0</v>
      </c>
      <c r="P75" s="211" t="e">
        <f t="shared" si="1"/>
        <v>#DIV/0!</v>
      </c>
      <c r="Q75" s="211" t="e">
        <f t="shared" si="1"/>
        <v>#DIV/0!</v>
      </c>
    </row>
    <row r="76" spans="1:17" ht="18">
      <c r="A76" s="874" t="s">
        <v>201</v>
      </c>
      <c r="B76" s="874"/>
      <c r="C76" s="865" t="s">
        <v>245</v>
      </c>
      <c r="D76" s="865" t="s">
        <v>211</v>
      </c>
      <c r="E76" s="865" t="s">
        <v>254</v>
      </c>
      <c r="F76" s="865" t="s">
        <v>398</v>
      </c>
      <c r="G76" s="865" t="s">
        <v>202</v>
      </c>
      <c r="H76" s="880">
        <v>201.2</v>
      </c>
      <c r="I76" s="341"/>
      <c r="J76" s="315"/>
      <c r="K76" s="202"/>
      <c r="L76" s="202"/>
      <c r="N76" s="211">
        <f t="shared" si="0"/>
        <v>201.2</v>
      </c>
      <c r="O76" s="211">
        <f t="shared" si="0"/>
        <v>0</v>
      </c>
      <c r="P76" s="211" t="e">
        <f t="shared" si="1"/>
        <v>#DIV/0!</v>
      </c>
      <c r="Q76" s="211" t="e">
        <f t="shared" si="1"/>
        <v>#DIV/0!</v>
      </c>
    </row>
    <row r="77" spans="1:17" s="9" customFormat="1" ht="14.25" customHeight="1">
      <c r="A77" s="863" t="s">
        <v>240</v>
      </c>
      <c r="B77" s="863"/>
      <c r="C77" s="864" t="s">
        <v>245</v>
      </c>
      <c r="D77" s="864" t="s">
        <v>211</v>
      </c>
      <c r="E77" s="864" t="s">
        <v>236</v>
      </c>
      <c r="F77" s="864"/>
      <c r="G77" s="864"/>
      <c r="H77" s="881">
        <f>H78</f>
        <v>10</v>
      </c>
      <c r="I77" s="931">
        <f>I78</f>
        <v>1</v>
      </c>
      <c r="J77" s="334"/>
      <c r="K77" s="203">
        <f>K78</f>
        <v>1</v>
      </c>
      <c r="L77" s="203">
        <f>L78</f>
        <v>1</v>
      </c>
      <c r="N77" s="211">
        <f t="shared" si="0"/>
        <v>9</v>
      </c>
      <c r="O77" s="211">
        <f t="shared" si="0"/>
        <v>0</v>
      </c>
      <c r="P77" s="211">
        <f t="shared" si="1"/>
        <v>1000</v>
      </c>
      <c r="Q77" s="211">
        <f t="shared" si="1"/>
        <v>100</v>
      </c>
    </row>
    <row r="78" spans="1:17" ht="17.25" customHeight="1">
      <c r="A78" s="871" t="s">
        <v>240</v>
      </c>
      <c r="B78" s="871"/>
      <c r="C78" s="865" t="s">
        <v>245</v>
      </c>
      <c r="D78" s="865" t="s">
        <v>211</v>
      </c>
      <c r="E78" s="865" t="s">
        <v>236</v>
      </c>
      <c r="F78" s="865" t="s">
        <v>451</v>
      </c>
      <c r="G78" s="865"/>
      <c r="H78" s="880">
        <f>H79</f>
        <v>10</v>
      </c>
      <c r="I78" s="341">
        <f>I79</f>
        <v>1</v>
      </c>
      <c r="J78" s="315"/>
      <c r="K78" s="202">
        <f>K79</f>
        <v>1</v>
      </c>
      <c r="L78" s="202">
        <f>L79</f>
        <v>1</v>
      </c>
      <c r="N78" s="211">
        <f t="shared" si="0"/>
        <v>9</v>
      </c>
      <c r="O78" s="211">
        <f t="shared" si="0"/>
        <v>0</v>
      </c>
      <c r="P78" s="211">
        <f t="shared" si="1"/>
        <v>1000</v>
      </c>
      <c r="Q78" s="211">
        <f t="shared" si="1"/>
        <v>100</v>
      </c>
    </row>
    <row r="79" spans="1:17" ht="15" customHeight="1">
      <c r="A79" s="874" t="s">
        <v>244</v>
      </c>
      <c r="B79" s="874"/>
      <c r="C79" s="865" t="s">
        <v>245</v>
      </c>
      <c r="D79" s="865" t="s">
        <v>211</v>
      </c>
      <c r="E79" s="865" t="s">
        <v>236</v>
      </c>
      <c r="F79" s="865" t="s">
        <v>16</v>
      </c>
      <c r="G79" s="865"/>
      <c r="H79" s="872">
        <f>H81</f>
        <v>10</v>
      </c>
      <c r="I79" s="1017">
        <f>I81</f>
        <v>1</v>
      </c>
      <c r="J79" s="315"/>
      <c r="K79" s="200">
        <f>K81</f>
        <v>1</v>
      </c>
      <c r="L79" s="200">
        <f>L81</f>
        <v>1</v>
      </c>
      <c r="N79" s="211">
        <f t="shared" si="0"/>
        <v>9</v>
      </c>
      <c r="O79" s="211">
        <f t="shared" si="0"/>
        <v>0</v>
      </c>
      <c r="P79" s="211">
        <f t="shared" si="1"/>
        <v>1000</v>
      </c>
      <c r="Q79" s="211">
        <f t="shared" si="1"/>
        <v>100</v>
      </c>
    </row>
    <row r="80" spans="1:17" ht="27.75" customHeight="1">
      <c r="A80" s="874" t="s">
        <v>38</v>
      </c>
      <c r="B80" s="874"/>
      <c r="C80" s="865" t="s">
        <v>245</v>
      </c>
      <c r="D80" s="865" t="s">
        <v>211</v>
      </c>
      <c r="E80" s="865" t="s">
        <v>236</v>
      </c>
      <c r="F80" s="865" t="s">
        <v>17</v>
      </c>
      <c r="G80" s="865"/>
      <c r="H80" s="872">
        <f>H81</f>
        <v>10</v>
      </c>
      <c r="I80" s="1017">
        <f>I81</f>
        <v>1</v>
      </c>
      <c r="J80" s="315"/>
      <c r="K80" s="200">
        <f>K81</f>
        <v>1</v>
      </c>
      <c r="L80" s="200">
        <f>L81</f>
        <v>1</v>
      </c>
      <c r="N80" s="211">
        <f t="shared" si="0"/>
        <v>9</v>
      </c>
      <c r="O80" s="211">
        <f t="shared" si="0"/>
        <v>0</v>
      </c>
      <c r="P80" s="211">
        <f t="shared" si="1"/>
        <v>1000</v>
      </c>
      <c r="Q80" s="211">
        <f t="shared" si="1"/>
        <v>100</v>
      </c>
    </row>
    <row r="81" spans="1:17" ht="18">
      <c r="A81" s="874" t="s">
        <v>201</v>
      </c>
      <c r="B81" s="874"/>
      <c r="C81" s="865" t="s">
        <v>245</v>
      </c>
      <c r="D81" s="865" t="s">
        <v>211</v>
      </c>
      <c r="E81" s="865" t="s">
        <v>236</v>
      </c>
      <c r="F81" s="865" t="s">
        <v>17</v>
      </c>
      <c r="G81" s="865" t="s">
        <v>202</v>
      </c>
      <c r="H81" s="880">
        <v>10</v>
      </c>
      <c r="I81" s="341">
        <v>1</v>
      </c>
      <c r="J81" s="315"/>
      <c r="K81" s="202">
        <v>1</v>
      </c>
      <c r="L81" s="202">
        <v>1</v>
      </c>
      <c r="N81" s="211">
        <f t="shared" si="0"/>
        <v>9</v>
      </c>
      <c r="O81" s="211">
        <f t="shared" si="0"/>
        <v>0</v>
      </c>
      <c r="P81" s="211">
        <f t="shared" si="1"/>
        <v>1000</v>
      </c>
      <c r="Q81" s="211">
        <f t="shared" si="1"/>
        <v>100</v>
      </c>
    </row>
    <row r="82" spans="1:17" s="9" customFormat="1" ht="12.75" customHeight="1">
      <c r="A82" s="868" t="s">
        <v>47</v>
      </c>
      <c r="B82" s="868"/>
      <c r="C82" s="864" t="s">
        <v>245</v>
      </c>
      <c r="D82" s="864" t="s">
        <v>211</v>
      </c>
      <c r="E82" s="864" t="s">
        <v>87</v>
      </c>
      <c r="F82" s="864"/>
      <c r="G82" s="864"/>
      <c r="H82" s="881">
        <f>H87+H83+H93</f>
        <v>9</v>
      </c>
      <c r="I82" s="931">
        <f>I87+I83</f>
        <v>3.7</v>
      </c>
      <c r="J82" s="334"/>
      <c r="K82" s="203">
        <f>K87+K83</f>
        <v>3.6</v>
      </c>
      <c r="L82" s="203">
        <f>L87+L83</f>
        <v>3.6</v>
      </c>
      <c r="N82" s="211">
        <f t="shared" si="0"/>
        <v>5.4</v>
      </c>
      <c r="O82" s="211">
        <f t="shared" si="0"/>
        <v>0.10000000000000009</v>
      </c>
      <c r="P82" s="211">
        <f t="shared" si="1"/>
        <v>250</v>
      </c>
      <c r="Q82" s="211">
        <f t="shared" si="1"/>
        <v>102.77777777777779</v>
      </c>
    </row>
    <row r="83" spans="1:17" s="9" customFormat="1" ht="57" customHeight="1" hidden="1">
      <c r="A83" s="863" t="s">
        <v>55</v>
      </c>
      <c r="B83" s="863"/>
      <c r="C83" s="864" t="s">
        <v>245</v>
      </c>
      <c r="D83" s="864" t="s">
        <v>211</v>
      </c>
      <c r="E83" s="864" t="s">
        <v>87</v>
      </c>
      <c r="F83" s="864" t="s">
        <v>453</v>
      </c>
      <c r="G83" s="864"/>
      <c r="H83" s="881">
        <f>H85</f>
        <v>0</v>
      </c>
      <c r="I83" s="931">
        <f>I85</f>
        <v>0.7</v>
      </c>
      <c r="J83" s="334"/>
      <c r="K83" s="203">
        <f>K85</f>
        <v>0.6</v>
      </c>
      <c r="L83" s="203">
        <f>L85</f>
        <v>0.6</v>
      </c>
      <c r="N83" s="211">
        <f t="shared" si="0"/>
        <v>-0.6</v>
      </c>
      <c r="O83" s="211">
        <f t="shared" si="0"/>
        <v>0.09999999999999998</v>
      </c>
      <c r="P83" s="211">
        <f t="shared" si="1"/>
        <v>0</v>
      </c>
      <c r="Q83" s="211">
        <f t="shared" si="1"/>
        <v>116.66666666666667</v>
      </c>
    </row>
    <row r="84" spans="1:17" s="9" customFormat="1" ht="32.25" customHeight="1" hidden="1">
      <c r="A84" s="871" t="s">
        <v>452</v>
      </c>
      <c r="B84" s="871"/>
      <c r="C84" s="865" t="s">
        <v>245</v>
      </c>
      <c r="D84" s="865" t="s">
        <v>211</v>
      </c>
      <c r="E84" s="865" t="s">
        <v>87</v>
      </c>
      <c r="F84" s="865" t="s">
        <v>454</v>
      </c>
      <c r="G84" s="865"/>
      <c r="H84" s="880">
        <f>H85</f>
        <v>0</v>
      </c>
      <c r="I84" s="341">
        <f>I85</f>
        <v>0.7</v>
      </c>
      <c r="J84" s="334"/>
      <c r="K84" s="203">
        <f>K85</f>
        <v>0.6</v>
      </c>
      <c r="L84" s="203">
        <f>L85</f>
        <v>0.6</v>
      </c>
      <c r="N84" s="211">
        <f t="shared" si="0"/>
        <v>-0.6</v>
      </c>
      <c r="O84" s="211">
        <f t="shared" si="0"/>
        <v>0.09999999999999998</v>
      </c>
      <c r="P84" s="211">
        <f t="shared" si="1"/>
        <v>0</v>
      </c>
      <c r="Q84" s="211">
        <f t="shared" si="1"/>
        <v>116.66666666666667</v>
      </c>
    </row>
    <row r="85" spans="1:17" s="9" customFormat="1" ht="67.5" hidden="1">
      <c r="A85" s="822" t="s">
        <v>317</v>
      </c>
      <c r="B85" s="822"/>
      <c r="C85" s="865" t="s">
        <v>245</v>
      </c>
      <c r="D85" s="865" t="s">
        <v>211</v>
      </c>
      <c r="E85" s="865" t="s">
        <v>87</v>
      </c>
      <c r="F85" s="865" t="s">
        <v>455</v>
      </c>
      <c r="G85" s="864"/>
      <c r="H85" s="880">
        <f>H86</f>
        <v>0</v>
      </c>
      <c r="I85" s="341">
        <f>I86</f>
        <v>0.7</v>
      </c>
      <c r="J85" s="334"/>
      <c r="K85" s="203">
        <f>K86</f>
        <v>0.6</v>
      </c>
      <c r="L85" s="203">
        <f>L86</f>
        <v>0.6</v>
      </c>
      <c r="N85" s="211">
        <f t="shared" si="0"/>
        <v>-0.6</v>
      </c>
      <c r="O85" s="211">
        <f t="shared" si="0"/>
        <v>0.09999999999999998</v>
      </c>
      <c r="P85" s="211">
        <f t="shared" si="1"/>
        <v>0</v>
      </c>
      <c r="Q85" s="211">
        <f t="shared" si="1"/>
        <v>116.66666666666667</v>
      </c>
    </row>
    <row r="86" spans="1:17" s="9" customFormat="1" ht="23.25" hidden="1">
      <c r="A86" s="874" t="s">
        <v>319</v>
      </c>
      <c r="B86" s="874"/>
      <c r="C86" s="865" t="s">
        <v>245</v>
      </c>
      <c r="D86" s="865" t="s">
        <v>211</v>
      </c>
      <c r="E86" s="865" t="s">
        <v>87</v>
      </c>
      <c r="F86" s="865" t="s">
        <v>455</v>
      </c>
      <c r="G86" s="865" t="s">
        <v>215</v>
      </c>
      <c r="H86" s="880">
        <v>0</v>
      </c>
      <c r="I86" s="341">
        <v>0.7</v>
      </c>
      <c r="J86" s="334"/>
      <c r="K86" s="202">
        <v>0.6</v>
      </c>
      <c r="L86" s="202">
        <v>0.6</v>
      </c>
      <c r="N86" s="211">
        <f t="shared" si="0"/>
        <v>-0.6</v>
      </c>
      <c r="O86" s="211">
        <f t="shared" si="0"/>
        <v>0.09999999999999998</v>
      </c>
      <c r="P86" s="211">
        <f t="shared" si="1"/>
        <v>0</v>
      </c>
      <c r="Q86" s="211">
        <f t="shared" si="1"/>
        <v>116.66666666666667</v>
      </c>
    </row>
    <row r="87" spans="1:17" s="9" customFormat="1" ht="39" customHeight="1">
      <c r="A87" s="863" t="s">
        <v>57</v>
      </c>
      <c r="B87" s="863"/>
      <c r="C87" s="864" t="s">
        <v>245</v>
      </c>
      <c r="D87" s="864" t="s">
        <v>211</v>
      </c>
      <c r="E87" s="864" t="s">
        <v>87</v>
      </c>
      <c r="F87" s="864" t="s">
        <v>399</v>
      </c>
      <c r="G87" s="864"/>
      <c r="H87" s="881">
        <f>H88</f>
        <v>6</v>
      </c>
      <c r="I87" s="931">
        <f>I88+I93</f>
        <v>3</v>
      </c>
      <c r="J87" s="334"/>
      <c r="K87" s="203">
        <f>K88+K93</f>
        <v>3</v>
      </c>
      <c r="L87" s="203">
        <f>L88+L93</f>
        <v>3</v>
      </c>
      <c r="N87" s="211">
        <f t="shared" si="0"/>
        <v>3</v>
      </c>
      <c r="O87" s="211">
        <f t="shared" si="0"/>
        <v>0</v>
      </c>
      <c r="P87" s="211">
        <f t="shared" si="1"/>
        <v>200</v>
      </c>
      <c r="Q87" s="211">
        <f t="shared" si="1"/>
        <v>100</v>
      </c>
    </row>
    <row r="88" spans="1:17" s="9" customFormat="1" ht="33">
      <c r="A88" s="863" t="s">
        <v>59</v>
      </c>
      <c r="B88" s="863"/>
      <c r="C88" s="864" t="s">
        <v>245</v>
      </c>
      <c r="D88" s="864" t="s">
        <v>211</v>
      </c>
      <c r="E88" s="864" t="s">
        <v>87</v>
      </c>
      <c r="F88" s="864" t="s">
        <v>94</v>
      </c>
      <c r="G88" s="864"/>
      <c r="H88" s="881">
        <v>6</v>
      </c>
      <c r="I88" s="931">
        <f>I89</f>
        <v>0</v>
      </c>
      <c r="J88" s="334"/>
      <c r="K88" s="203">
        <f>K89</f>
        <v>0</v>
      </c>
      <c r="L88" s="203">
        <f>L89</f>
        <v>0</v>
      </c>
      <c r="N88" s="211">
        <f t="shared" si="0"/>
        <v>6</v>
      </c>
      <c r="O88" s="211">
        <f t="shared" si="0"/>
        <v>0</v>
      </c>
      <c r="P88" s="211" t="e">
        <f t="shared" si="1"/>
        <v>#DIV/0!</v>
      </c>
      <c r="Q88" s="211" t="e">
        <f t="shared" si="1"/>
        <v>#DIV/0!</v>
      </c>
    </row>
    <row r="89" spans="1:17" ht="23.25">
      <c r="A89" s="874" t="s">
        <v>200</v>
      </c>
      <c r="B89" s="874"/>
      <c r="C89" s="865" t="s">
        <v>245</v>
      </c>
      <c r="D89" s="865" t="s">
        <v>211</v>
      </c>
      <c r="E89" s="865" t="s">
        <v>87</v>
      </c>
      <c r="F89" s="865" t="s">
        <v>94</v>
      </c>
      <c r="G89" s="865" t="s">
        <v>215</v>
      </c>
      <c r="H89" s="880">
        <v>6</v>
      </c>
      <c r="I89" s="341"/>
      <c r="J89" s="315"/>
      <c r="K89" s="202"/>
      <c r="L89" s="202"/>
      <c r="N89" s="211">
        <f t="shared" si="0"/>
        <v>6</v>
      </c>
      <c r="O89" s="211">
        <f t="shared" si="0"/>
        <v>0</v>
      </c>
      <c r="P89" s="211" t="e">
        <f t="shared" si="1"/>
        <v>#DIV/0!</v>
      </c>
      <c r="Q89" s="211" t="e">
        <f t="shared" si="1"/>
        <v>#DIV/0!</v>
      </c>
    </row>
    <row r="90" spans="1:17" ht="18" hidden="1">
      <c r="A90" s="874" t="s">
        <v>54</v>
      </c>
      <c r="B90" s="874"/>
      <c r="C90" s="865" t="s">
        <v>245</v>
      </c>
      <c r="D90" s="865" t="s">
        <v>211</v>
      </c>
      <c r="E90" s="865" t="s">
        <v>87</v>
      </c>
      <c r="F90" s="865" t="s">
        <v>60</v>
      </c>
      <c r="G90" s="865" t="s">
        <v>215</v>
      </c>
      <c r="H90" s="880"/>
      <c r="I90" s="341"/>
      <c r="J90" s="315"/>
      <c r="K90" s="202"/>
      <c r="L90" s="202"/>
      <c r="N90" s="211">
        <f t="shared" si="0"/>
        <v>0</v>
      </c>
      <c r="O90" s="211">
        <f t="shared" si="0"/>
        <v>0</v>
      </c>
      <c r="P90" s="211" t="e">
        <f t="shared" si="1"/>
        <v>#DIV/0!</v>
      </c>
      <c r="Q90" s="211" t="e">
        <f t="shared" si="1"/>
        <v>#DIV/0!</v>
      </c>
    </row>
    <row r="91" spans="1:17" ht="18" hidden="1">
      <c r="A91" s="874" t="s">
        <v>225</v>
      </c>
      <c r="B91" s="874"/>
      <c r="C91" s="865" t="s">
        <v>245</v>
      </c>
      <c r="D91" s="865" t="s">
        <v>211</v>
      </c>
      <c r="E91" s="865" t="s">
        <v>87</v>
      </c>
      <c r="F91" s="865" t="s">
        <v>60</v>
      </c>
      <c r="G91" s="865" t="s">
        <v>215</v>
      </c>
      <c r="H91" s="880"/>
      <c r="I91" s="341"/>
      <c r="J91" s="315"/>
      <c r="K91" s="202"/>
      <c r="L91" s="202"/>
      <c r="N91" s="211">
        <f t="shared" si="0"/>
        <v>0</v>
      </c>
      <c r="O91" s="211">
        <f t="shared" si="0"/>
        <v>0</v>
      </c>
      <c r="P91" s="211" t="e">
        <f t="shared" si="1"/>
        <v>#DIV/0!</v>
      </c>
      <c r="Q91" s="211" t="e">
        <f t="shared" si="1"/>
        <v>#DIV/0!</v>
      </c>
    </row>
    <row r="92" spans="1:17" ht="18" hidden="1">
      <c r="A92" s="874" t="s">
        <v>230</v>
      </c>
      <c r="B92" s="874"/>
      <c r="C92" s="865" t="s">
        <v>245</v>
      </c>
      <c r="D92" s="865" t="s">
        <v>211</v>
      </c>
      <c r="E92" s="865" t="s">
        <v>87</v>
      </c>
      <c r="F92" s="865" t="s">
        <v>60</v>
      </c>
      <c r="G92" s="865" t="s">
        <v>215</v>
      </c>
      <c r="H92" s="880"/>
      <c r="I92" s="341"/>
      <c r="J92" s="315"/>
      <c r="K92" s="202"/>
      <c r="L92" s="202"/>
      <c r="N92" s="211">
        <f t="shared" si="0"/>
        <v>0</v>
      </c>
      <c r="O92" s="211">
        <f t="shared" si="0"/>
        <v>0</v>
      </c>
      <c r="P92" s="211" t="e">
        <f t="shared" si="1"/>
        <v>#DIV/0!</v>
      </c>
      <c r="Q92" s="211" t="e">
        <f t="shared" si="1"/>
        <v>#DIV/0!</v>
      </c>
    </row>
    <row r="93" spans="1:17" s="9" customFormat="1" ht="39.75" customHeight="1">
      <c r="A93" s="863" t="s">
        <v>69</v>
      </c>
      <c r="B93" s="863"/>
      <c r="C93" s="864" t="s">
        <v>245</v>
      </c>
      <c r="D93" s="864" t="s">
        <v>211</v>
      </c>
      <c r="E93" s="864" t="s">
        <v>87</v>
      </c>
      <c r="F93" s="864" t="s">
        <v>400</v>
      </c>
      <c r="G93" s="864"/>
      <c r="H93" s="881">
        <f>H94</f>
        <v>3</v>
      </c>
      <c r="I93" s="931">
        <f>I94</f>
        <v>3</v>
      </c>
      <c r="J93" s="334"/>
      <c r="K93" s="203">
        <f>K94</f>
        <v>3</v>
      </c>
      <c r="L93" s="203">
        <f>L94</f>
        <v>3</v>
      </c>
      <c r="N93" s="211">
        <f t="shared" si="0"/>
        <v>0</v>
      </c>
      <c r="O93" s="211">
        <f t="shared" si="0"/>
        <v>0</v>
      </c>
      <c r="P93" s="211">
        <f t="shared" si="1"/>
        <v>100</v>
      </c>
      <c r="Q93" s="211">
        <f t="shared" si="1"/>
        <v>100</v>
      </c>
    </row>
    <row r="94" spans="1:17" ht="27.75" customHeight="1">
      <c r="A94" s="874" t="s">
        <v>61</v>
      </c>
      <c r="B94" s="874"/>
      <c r="C94" s="865" t="s">
        <v>245</v>
      </c>
      <c r="D94" s="865" t="s">
        <v>211</v>
      </c>
      <c r="E94" s="865" t="s">
        <v>87</v>
      </c>
      <c r="F94" s="865" t="s">
        <v>401</v>
      </c>
      <c r="G94" s="865"/>
      <c r="H94" s="880">
        <f>H96+H100</f>
        <v>3</v>
      </c>
      <c r="I94" s="341">
        <f>I96+I100</f>
        <v>3</v>
      </c>
      <c r="J94" s="315"/>
      <c r="K94" s="202">
        <f>K96+K100</f>
        <v>3</v>
      </c>
      <c r="L94" s="202">
        <f>L96+L100</f>
        <v>3</v>
      </c>
      <c r="N94" s="211">
        <f t="shared" si="0"/>
        <v>0</v>
      </c>
      <c r="O94" s="211">
        <f t="shared" si="0"/>
        <v>0</v>
      </c>
      <c r="P94" s="211">
        <f t="shared" si="1"/>
        <v>100</v>
      </c>
      <c r="Q94" s="211">
        <f t="shared" si="1"/>
        <v>100</v>
      </c>
    </row>
    <row r="95" spans="1:17" ht="26.25" customHeight="1">
      <c r="A95" s="874" t="s">
        <v>256</v>
      </c>
      <c r="B95" s="874"/>
      <c r="C95" s="865" t="s">
        <v>245</v>
      </c>
      <c r="D95" s="865" t="s">
        <v>211</v>
      </c>
      <c r="E95" s="865" t="s">
        <v>87</v>
      </c>
      <c r="F95" s="865" t="s">
        <v>257</v>
      </c>
      <c r="G95" s="865"/>
      <c r="H95" s="880">
        <f>H100</f>
        <v>3</v>
      </c>
      <c r="I95" s="341">
        <f>I100</f>
        <v>3</v>
      </c>
      <c r="J95" s="315"/>
      <c r="K95" s="202">
        <f>K100</f>
        <v>3</v>
      </c>
      <c r="L95" s="202">
        <f>L100</f>
        <v>3</v>
      </c>
      <c r="N95" s="211">
        <f t="shared" si="0"/>
        <v>0</v>
      </c>
      <c r="O95" s="211">
        <f t="shared" si="0"/>
        <v>0</v>
      </c>
      <c r="P95" s="211">
        <f t="shared" si="1"/>
        <v>100</v>
      </c>
      <c r="Q95" s="211">
        <f t="shared" si="1"/>
        <v>100</v>
      </c>
    </row>
    <row r="96" spans="1:17" ht="23.25" hidden="1">
      <c r="A96" s="871" t="s">
        <v>200</v>
      </c>
      <c r="B96" s="871"/>
      <c r="C96" s="865" t="s">
        <v>245</v>
      </c>
      <c r="D96" s="865" t="s">
        <v>211</v>
      </c>
      <c r="E96" s="865" t="s">
        <v>87</v>
      </c>
      <c r="F96" s="865" t="s">
        <v>257</v>
      </c>
      <c r="G96" s="865" t="s">
        <v>215</v>
      </c>
      <c r="H96" s="872"/>
      <c r="I96" s="1017"/>
      <c r="J96" s="315"/>
      <c r="K96" s="200"/>
      <c r="L96" s="200"/>
      <c r="N96" s="211">
        <f t="shared" si="0"/>
        <v>0</v>
      </c>
      <c r="O96" s="211">
        <f t="shared" si="0"/>
        <v>0</v>
      </c>
      <c r="P96" s="211" t="e">
        <f t="shared" si="1"/>
        <v>#DIV/0!</v>
      </c>
      <c r="Q96" s="211" t="e">
        <f t="shared" si="1"/>
        <v>#DIV/0!</v>
      </c>
    </row>
    <row r="97" spans="1:17" ht="18" hidden="1">
      <c r="A97" s="871" t="s">
        <v>54</v>
      </c>
      <c r="B97" s="871"/>
      <c r="C97" s="865" t="s">
        <v>245</v>
      </c>
      <c r="D97" s="865" t="s">
        <v>211</v>
      </c>
      <c r="E97" s="865" t="s">
        <v>87</v>
      </c>
      <c r="F97" s="865" t="s">
        <v>257</v>
      </c>
      <c r="G97" s="865" t="s">
        <v>215</v>
      </c>
      <c r="H97" s="880">
        <v>45</v>
      </c>
      <c r="I97" s="341">
        <v>45</v>
      </c>
      <c r="J97" s="315"/>
      <c r="K97" s="202">
        <v>45</v>
      </c>
      <c r="L97" s="202">
        <v>45</v>
      </c>
      <c r="N97" s="211">
        <f t="shared" si="0"/>
        <v>0</v>
      </c>
      <c r="O97" s="211">
        <f t="shared" si="0"/>
        <v>0</v>
      </c>
      <c r="P97" s="211">
        <f t="shared" si="1"/>
        <v>100</v>
      </c>
      <c r="Q97" s="211">
        <f t="shared" si="1"/>
        <v>100</v>
      </c>
    </row>
    <row r="98" spans="1:17" ht="18" hidden="1">
      <c r="A98" s="874" t="s">
        <v>225</v>
      </c>
      <c r="B98" s="874"/>
      <c r="C98" s="865" t="s">
        <v>245</v>
      </c>
      <c r="D98" s="865" t="s">
        <v>211</v>
      </c>
      <c r="E98" s="865" t="s">
        <v>87</v>
      </c>
      <c r="F98" s="865" t="s">
        <v>257</v>
      </c>
      <c r="G98" s="865" t="s">
        <v>215</v>
      </c>
      <c r="H98" s="880">
        <v>45</v>
      </c>
      <c r="I98" s="341">
        <v>45</v>
      </c>
      <c r="J98" s="315"/>
      <c r="K98" s="202">
        <v>45</v>
      </c>
      <c r="L98" s="202">
        <v>45</v>
      </c>
      <c r="N98" s="211">
        <f t="shared" si="0"/>
        <v>0</v>
      </c>
      <c r="O98" s="211">
        <f t="shared" si="0"/>
        <v>0</v>
      </c>
      <c r="P98" s="211">
        <f t="shared" si="1"/>
        <v>100</v>
      </c>
      <c r="Q98" s="211">
        <f t="shared" si="1"/>
        <v>100</v>
      </c>
    </row>
    <row r="99" spans="1:17" ht="18" hidden="1">
      <c r="A99" s="893" t="s">
        <v>230</v>
      </c>
      <c r="B99" s="893"/>
      <c r="C99" s="865" t="s">
        <v>245</v>
      </c>
      <c r="D99" s="865" t="s">
        <v>211</v>
      </c>
      <c r="E99" s="865" t="s">
        <v>87</v>
      </c>
      <c r="F99" s="865" t="s">
        <v>257</v>
      </c>
      <c r="G99" s="865" t="s">
        <v>215</v>
      </c>
      <c r="H99" s="880">
        <v>45</v>
      </c>
      <c r="I99" s="341">
        <v>45</v>
      </c>
      <c r="J99" s="315"/>
      <c r="K99" s="202">
        <v>45</v>
      </c>
      <c r="L99" s="202">
        <v>45</v>
      </c>
      <c r="N99" s="211">
        <f t="shared" si="0"/>
        <v>0</v>
      </c>
      <c r="O99" s="211">
        <f t="shared" si="0"/>
        <v>0</v>
      </c>
      <c r="P99" s="211">
        <f t="shared" si="1"/>
        <v>100</v>
      </c>
      <c r="Q99" s="211">
        <f t="shared" si="1"/>
        <v>100</v>
      </c>
    </row>
    <row r="100" spans="1:17" ht="18">
      <c r="A100" s="874" t="s">
        <v>201</v>
      </c>
      <c r="B100" s="874"/>
      <c r="C100" s="865" t="s">
        <v>245</v>
      </c>
      <c r="D100" s="865" t="s">
        <v>211</v>
      </c>
      <c r="E100" s="865" t="s">
        <v>87</v>
      </c>
      <c r="F100" s="865" t="s">
        <v>257</v>
      </c>
      <c r="G100" s="865" t="s">
        <v>202</v>
      </c>
      <c r="H100" s="880">
        <v>3</v>
      </c>
      <c r="I100" s="341">
        <v>3</v>
      </c>
      <c r="J100" s="315"/>
      <c r="K100" s="202">
        <v>3</v>
      </c>
      <c r="L100" s="202">
        <v>3</v>
      </c>
      <c r="N100" s="211">
        <f t="shared" si="0"/>
        <v>0</v>
      </c>
      <c r="O100" s="211">
        <f t="shared" si="0"/>
        <v>0</v>
      </c>
      <c r="P100" s="211">
        <f t="shared" si="1"/>
        <v>100</v>
      </c>
      <c r="Q100" s="211">
        <f t="shared" si="1"/>
        <v>100</v>
      </c>
    </row>
    <row r="101" spans="1:17" ht="18" hidden="1">
      <c r="A101" s="893" t="s">
        <v>54</v>
      </c>
      <c r="B101" s="893"/>
      <c r="C101" s="865" t="s">
        <v>245</v>
      </c>
      <c r="D101" s="865" t="s">
        <v>211</v>
      </c>
      <c r="E101" s="865" t="s">
        <v>87</v>
      </c>
      <c r="F101" s="865" t="s">
        <v>257</v>
      </c>
      <c r="G101" s="865" t="s">
        <v>202</v>
      </c>
      <c r="H101" s="880">
        <v>1</v>
      </c>
      <c r="I101" s="341">
        <v>1</v>
      </c>
      <c r="J101" s="315"/>
      <c r="K101" s="202">
        <v>1</v>
      </c>
      <c r="L101" s="202">
        <v>1</v>
      </c>
      <c r="N101" s="211">
        <f t="shared" si="0"/>
        <v>0</v>
      </c>
      <c r="O101" s="211">
        <f t="shared" si="0"/>
        <v>0</v>
      </c>
      <c r="P101" s="211">
        <f t="shared" si="1"/>
        <v>100</v>
      </c>
      <c r="Q101" s="211">
        <f t="shared" si="1"/>
        <v>100</v>
      </c>
    </row>
    <row r="102" spans="1:17" ht="18" hidden="1">
      <c r="A102" s="893" t="s">
        <v>231</v>
      </c>
      <c r="B102" s="893"/>
      <c r="C102" s="865" t="s">
        <v>245</v>
      </c>
      <c r="D102" s="865" t="s">
        <v>211</v>
      </c>
      <c r="E102" s="865" t="s">
        <v>87</v>
      </c>
      <c r="F102" s="865" t="s">
        <v>257</v>
      </c>
      <c r="G102" s="865" t="s">
        <v>215</v>
      </c>
      <c r="H102" s="880">
        <v>1</v>
      </c>
      <c r="I102" s="341">
        <v>1</v>
      </c>
      <c r="J102" s="315"/>
      <c r="K102" s="202">
        <v>1</v>
      </c>
      <c r="L102" s="202">
        <v>1</v>
      </c>
      <c r="N102" s="211">
        <f aca="true" t="shared" si="3" ref="N102:O172">H102-K102</f>
        <v>0</v>
      </c>
      <c r="O102" s="211">
        <f t="shared" si="3"/>
        <v>0</v>
      </c>
      <c r="P102" s="211">
        <f aca="true" t="shared" si="4" ref="P102:Q172">H102/K102*100</f>
        <v>100</v>
      </c>
      <c r="Q102" s="211">
        <f t="shared" si="4"/>
        <v>100</v>
      </c>
    </row>
    <row r="103" spans="1:17" s="9" customFormat="1" ht="15" customHeight="1">
      <c r="A103" s="863" t="s">
        <v>14</v>
      </c>
      <c r="B103" s="863"/>
      <c r="C103" s="864" t="s">
        <v>245</v>
      </c>
      <c r="D103" s="864" t="s">
        <v>212</v>
      </c>
      <c r="E103" s="864"/>
      <c r="F103" s="864"/>
      <c r="G103" s="864"/>
      <c r="H103" s="881">
        <f>H104</f>
        <v>137.3</v>
      </c>
      <c r="I103" s="931">
        <f>I104</f>
        <v>115.1</v>
      </c>
      <c r="J103" s="334"/>
      <c r="K103" s="203">
        <f>K104</f>
        <v>93.39999999999999</v>
      </c>
      <c r="L103" s="203">
        <f>L104</f>
        <v>93.39999999999999</v>
      </c>
      <c r="N103" s="211">
        <f t="shared" si="3"/>
        <v>43.90000000000002</v>
      </c>
      <c r="O103" s="211">
        <f t="shared" si="3"/>
        <v>21.700000000000003</v>
      </c>
      <c r="P103" s="211">
        <f t="shared" si="4"/>
        <v>147.00214132762315</v>
      </c>
      <c r="Q103" s="211">
        <f t="shared" si="4"/>
        <v>123.23340471092077</v>
      </c>
    </row>
    <row r="104" spans="1:17" ht="15" customHeight="1">
      <c r="A104" s="874" t="s">
        <v>77</v>
      </c>
      <c r="B104" s="874"/>
      <c r="C104" s="865" t="s">
        <v>245</v>
      </c>
      <c r="D104" s="865" t="s">
        <v>212</v>
      </c>
      <c r="E104" s="865" t="s">
        <v>222</v>
      </c>
      <c r="F104" s="865"/>
      <c r="G104" s="865"/>
      <c r="H104" s="880">
        <f>H105</f>
        <v>137.3</v>
      </c>
      <c r="I104" s="341">
        <f>I105</f>
        <v>115.1</v>
      </c>
      <c r="J104" s="315"/>
      <c r="K104" s="202">
        <f>K105</f>
        <v>93.39999999999999</v>
      </c>
      <c r="L104" s="202">
        <f>L105</f>
        <v>93.39999999999999</v>
      </c>
      <c r="N104" s="211">
        <f t="shared" si="3"/>
        <v>43.90000000000002</v>
      </c>
      <c r="O104" s="211">
        <f t="shared" si="3"/>
        <v>21.700000000000003</v>
      </c>
      <c r="P104" s="211">
        <f t="shared" si="4"/>
        <v>147.00214132762315</v>
      </c>
      <c r="Q104" s="211">
        <f t="shared" si="4"/>
        <v>123.23340471092077</v>
      </c>
    </row>
    <row r="105" spans="1:17" ht="37.5" customHeight="1">
      <c r="A105" s="874" t="s">
        <v>52</v>
      </c>
      <c r="B105" s="874"/>
      <c r="C105" s="865" t="s">
        <v>245</v>
      </c>
      <c r="D105" s="865" t="s">
        <v>212</v>
      </c>
      <c r="E105" s="865" t="s">
        <v>222</v>
      </c>
      <c r="F105" s="864" t="s">
        <v>453</v>
      </c>
      <c r="G105" s="865"/>
      <c r="H105" s="872">
        <f>H107+H126</f>
        <v>137.3</v>
      </c>
      <c r="I105" s="1017">
        <f>I107</f>
        <v>115.1</v>
      </c>
      <c r="J105" s="315"/>
      <c r="K105" s="200">
        <f>K107</f>
        <v>93.39999999999999</v>
      </c>
      <c r="L105" s="200">
        <f>L107</f>
        <v>93.39999999999999</v>
      </c>
      <c r="N105" s="211">
        <f t="shared" si="3"/>
        <v>43.90000000000002</v>
      </c>
      <c r="O105" s="211">
        <f t="shared" si="3"/>
        <v>21.700000000000003</v>
      </c>
      <c r="P105" s="211">
        <f t="shared" si="4"/>
        <v>147.00214132762315</v>
      </c>
      <c r="Q105" s="211">
        <f t="shared" si="4"/>
        <v>123.23340471092077</v>
      </c>
    </row>
    <row r="106" spans="1:17" ht="25.5" customHeight="1">
      <c r="A106" s="877" t="s">
        <v>95</v>
      </c>
      <c r="B106" s="877"/>
      <c r="C106" s="865" t="s">
        <v>245</v>
      </c>
      <c r="D106" s="865" t="s">
        <v>212</v>
      </c>
      <c r="E106" s="865" t="s">
        <v>222</v>
      </c>
      <c r="F106" s="865" t="s">
        <v>454</v>
      </c>
      <c r="G106" s="865"/>
      <c r="H106" s="872">
        <f>H107</f>
        <v>137.3</v>
      </c>
      <c r="I106" s="1017">
        <f>I107</f>
        <v>115.1</v>
      </c>
      <c r="J106" s="315"/>
      <c r="K106" s="200">
        <f>K107</f>
        <v>93.39999999999999</v>
      </c>
      <c r="L106" s="200">
        <f>L107</f>
        <v>93.39999999999999</v>
      </c>
      <c r="N106" s="211">
        <f t="shared" si="3"/>
        <v>43.90000000000002</v>
      </c>
      <c r="O106" s="211">
        <f t="shared" si="3"/>
        <v>21.700000000000003</v>
      </c>
      <c r="P106" s="211">
        <f t="shared" si="4"/>
        <v>147.00214132762315</v>
      </c>
      <c r="Q106" s="211">
        <f t="shared" si="4"/>
        <v>123.23340471092077</v>
      </c>
    </row>
    <row r="107" spans="1:17" ht="38.25" customHeight="1">
      <c r="A107" s="874" t="s">
        <v>290</v>
      </c>
      <c r="B107" s="874"/>
      <c r="C107" s="865" t="s">
        <v>245</v>
      </c>
      <c r="D107" s="865" t="s">
        <v>212</v>
      </c>
      <c r="E107" s="865" t="s">
        <v>222</v>
      </c>
      <c r="F107" s="865" t="s">
        <v>457</v>
      </c>
      <c r="G107" s="865"/>
      <c r="H107" s="880">
        <f>H108+H113</f>
        <v>137.3</v>
      </c>
      <c r="I107" s="341">
        <f>I108+I113</f>
        <v>115.1</v>
      </c>
      <c r="J107" s="315"/>
      <c r="K107" s="202">
        <f>K108+K113</f>
        <v>93.39999999999999</v>
      </c>
      <c r="L107" s="202">
        <f>L108+L113</f>
        <v>93.39999999999999</v>
      </c>
      <c r="N107" s="211">
        <f t="shared" si="3"/>
        <v>43.90000000000002</v>
      </c>
      <c r="O107" s="211">
        <f t="shared" si="3"/>
        <v>21.700000000000003</v>
      </c>
      <c r="P107" s="211">
        <f t="shared" si="4"/>
        <v>147.00214132762315</v>
      </c>
      <c r="Q107" s="211">
        <f t="shared" si="4"/>
        <v>123.23340471092077</v>
      </c>
    </row>
    <row r="108" spans="1:17" ht="81" customHeight="1">
      <c r="A108" s="871" t="s">
        <v>198</v>
      </c>
      <c r="B108" s="871"/>
      <c r="C108" s="865" t="s">
        <v>245</v>
      </c>
      <c r="D108" s="865" t="s">
        <v>212</v>
      </c>
      <c r="E108" s="865" t="s">
        <v>222</v>
      </c>
      <c r="F108" s="865" t="s">
        <v>457</v>
      </c>
      <c r="G108" s="865" t="s">
        <v>199</v>
      </c>
      <c r="H108" s="880">
        <v>137.3</v>
      </c>
      <c r="I108" s="341">
        <v>114.6</v>
      </c>
      <c r="J108" s="315"/>
      <c r="K108" s="202">
        <v>89.1</v>
      </c>
      <c r="L108" s="202">
        <v>89.1</v>
      </c>
      <c r="N108" s="211">
        <f t="shared" si="3"/>
        <v>48.20000000000002</v>
      </c>
      <c r="O108" s="211">
        <f t="shared" si="3"/>
        <v>25.5</v>
      </c>
      <c r="P108" s="211">
        <f t="shared" si="4"/>
        <v>154.09652076318744</v>
      </c>
      <c r="Q108" s="211">
        <f t="shared" si="4"/>
        <v>128.6195286195286</v>
      </c>
    </row>
    <row r="109" spans="1:17" ht="18" hidden="1">
      <c r="A109" s="874" t="s">
        <v>54</v>
      </c>
      <c r="B109" s="874"/>
      <c r="C109" s="865" t="s">
        <v>245</v>
      </c>
      <c r="D109" s="865" t="s">
        <v>212</v>
      </c>
      <c r="E109" s="865" t="s">
        <v>222</v>
      </c>
      <c r="F109" s="865" t="s">
        <v>457</v>
      </c>
      <c r="G109" s="865" t="s">
        <v>199</v>
      </c>
      <c r="H109" s="880">
        <v>78.1</v>
      </c>
      <c r="I109" s="341">
        <v>78.1</v>
      </c>
      <c r="J109" s="315"/>
      <c r="K109" s="202">
        <v>78.1</v>
      </c>
      <c r="L109" s="202">
        <v>78.1</v>
      </c>
      <c r="N109" s="211">
        <f t="shared" si="3"/>
        <v>0</v>
      </c>
      <c r="O109" s="211">
        <f t="shared" si="3"/>
        <v>0</v>
      </c>
      <c r="P109" s="211">
        <f t="shared" si="4"/>
        <v>100</v>
      </c>
      <c r="Q109" s="211">
        <f t="shared" si="4"/>
        <v>100</v>
      </c>
    </row>
    <row r="110" spans="1:17" ht="23.25" hidden="1">
      <c r="A110" s="871" t="s">
        <v>216</v>
      </c>
      <c r="B110" s="871"/>
      <c r="C110" s="865" t="s">
        <v>245</v>
      </c>
      <c r="D110" s="865" t="s">
        <v>212</v>
      </c>
      <c r="E110" s="865" t="s">
        <v>222</v>
      </c>
      <c r="F110" s="865" t="s">
        <v>457</v>
      </c>
      <c r="G110" s="865" t="s">
        <v>199</v>
      </c>
      <c r="H110" s="872">
        <v>78.1</v>
      </c>
      <c r="I110" s="1017">
        <v>78.1</v>
      </c>
      <c r="J110" s="315"/>
      <c r="K110" s="200">
        <v>78.1</v>
      </c>
      <c r="L110" s="200">
        <v>78.1</v>
      </c>
      <c r="N110" s="211">
        <f t="shared" si="3"/>
        <v>0</v>
      </c>
      <c r="O110" s="211">
        <f t="shared" si="3"/>
        <v>0</v>
      </c>
      <c r="P110" s="211">
        <f t="shared" si="4"/>
        <v>100</v>
      </c>
      <c r="Q110" s="211">
        <f t="shared" si="4"/>
        <v>100</v>
      </c>
    </row>
    <row r="111" spans="1:17" ht="18" hidden="1">
      <c r="A111" s="874" t="s">
        <v>217</v>
      </c>
      <c r="B111" s="874"/>
      <c r="C111" s="865" t="s">
        <v>245</v>
      </c>
      <c r="D111" s="865" t="s">
        <v>212</v>
      </c>
      <c r="E111" s="865" t="s">
        <v>222</v>
      </c>
      <c r="F111" s="865" t="s">
        <v>457</v>
      </c>
      <c r="G111" s="865" t="s">
        <v>199</v>
      </c>
      <c r="H111" s="880">
        <v>60</v>
      </c>
      <c r="I111" s="341">
        <v>60</v>
      </c>
      <c r="J111" s="315"/>
      <c r="K111" s="202">
        <v>60</v>
      </c>
      <c r="L111" s="202">
        <v>60</v>
      </c>
      <c r="N111" s="211">
        <f t="shared" si="3"/>
        <v>0</v>
      </c>
      <c r="O111" s="211">
        <f t="shared" si="3"/>
        <v>0</v>
      </c>
      <c r="P111" s="211">
        <f t="shared" si="4"/>
        <v>100</v>
      </c>
      <c r="Q111" s="211">
        <f t="shared" si="4"/>
        <v>100</v>
      </c>
    </row>
    <row r="112" spans="1:17" ht="18" hidden="1">
      <c r="A112" s="871" t="s">
        <v>218</v>
      </c>
      <c r="B112" s="871"/>
      <c r="C112" s="865" t="s">
        <v>245</v>
      </c>
      <c r="D112" s="865" t="s">
        <v>212</v>
      </c>
      <c r="E112" s="865" t="s">
        <v>222</v>
      </c>
      <c r="F112" s="865" t="s">
        <v>457</v>
      </c>
      <c r="G112" s="865" t="s">
        <v>199</v>
      </c>
      <c r="H112" s="880">
        <v>18.1</v>
      </c>
      <c r="I112" s="341">
        <v>18.1</v>
      </c>
      <c r="J112" s="315"/>
      <c r="K112" s="202">
        <v>18.1</v>
      </c>
      <c r="L112" s="202">
        <v>18.1</v>
      </c>
      <c r="N112" s="211">
        <f t="shared" si="3"/>
        <v>0</v>
      </c>
      <c r="O112" s="211">
        <f t="shared" si="3"/>
        <v>0</v>
      </c>
      <c r="P112" s="211">
        <f t="shared" si="4"/>
        <v>100</v>
      </c>
      <c r="Q112" s="211">
        <f t="shared" si="4"/>
        <v>100</v>
      </c>
    </row>
    <row r="113" spans="1:17" ht="46.5" customHeight="1" hidden="1">
      <c r="A113" s="874" t="s">
        <v>319</v>
      </c>
      <c r="B113" s="874"/>
      <c r="C113" s="865" t="s">
        <v>245</v>
      </c>
      <c r="D113" s="865" t="s">
        <v>212</v>
      </c>
      <c r="E113" s="865" t="s">
        <v>222</v>
      </c>
      <c r="F113" s="865" t="s">
        <v>457</v>
      </c>
      <c r="G113" s="865" t="s">
        <v>215</v>
      </c>
      <c r="H113" s="880">
        <v>0</v>
      </c>
      <c r="I113" s="341">
        <v>0.5</v>
      </c>
      <c r="J113" s="331"/>
      <c r="K113" s="202">
        <v>4.3</v>
      </c>
      <c r="L113" s="202">
        <v>4.3</v>
      </c>
      <c r="N113" s="211">
        <f t="shared" si="3"/>
        <v>-4.3</v>
      </c>
      <c r="O113" s="211">
        <f t="shared" si="3"/>
        <v>-3.8</v>
      </c>
      <c r="P113" s="211">
        <f t="shared" si="4"/>
        <v>0</v>
      </c>
      <c r="Q113" s="211">
        <f t="shared" si="4"/>
        <v>11.627906976744185</v>
      </c>
    </row>
    <row r="114" spans="1:17" s="9" customFormat="1" ht="22.5" hidden="1">
      <c r="A114" s="868" t="s">
        <v>280</v>
      </c>
      <c r="B114" s="868"/>
      <c r="C114" s="864" t="s">
        <v>245</v>
      </c>
      <c r="D114" s="864" t="s">
        <v>222</v>
      </c>
      <c r="E114" s="864"/>
      <c r="F114" s="864"/>
      <c r="G114" s="864"/>
      <c r="H114" s="881">
        <f aca="true" t="shared" si="5" ref="H114:I116">H115</f>
        <v>0</v>
      </c>
      <c r="I114" s="931">
        <f t="shared" si="5"/>
        <v>0</v>
      </c>
      <c r="J114" s="334"/>
      <c r="K114" s="203">
        <f aca="true" t="shared" si="6" ref="K114:L116">K115</f>
        <v>15</v>
      </c>
      <c r="L114" s="203">
        <f t="shared" si="6"/>
        <v>15</v>
      </c>
      <c r="N114" s="211">
        <f t="shared" si="3"/>
        <v>-15</v>
      </c>
      <c r="O114" s="211">
        <f t="shared" si="3"/>
        <v>-15</v>
      </c>
      <c r="P114" s="211">
        <f t="shared" si="4"/>
        <v>0</v>
      </c>
      <c r="Q114" s="211">
        <f t="shared" si="4"/>
        <v>0</v>
      </c>
    </row>
    <row r="115" spans="1:17" ht="23.25" hidden="1">
      <c r="A115" s="895" t="s">
        <v>247</v>
      </c>
      <c r="B115" s="895"/>
      <c r="C115" s="896">
        <v>950</v>
      </c>
      <c r="D115" s="897">
        <v>3</v>
      </c>
      <c r="E115" s="897">
        <v>14</v>
      </c>
      <c r="F115" s="898" t="s">
        <v>429</v>
      </c>
      <c r="G115" s="899" t="s">
        <v>429</v>
      </c>
      <c r="H115" s="872">
        <f t="shared" si="5"/>
        <v>0</v>
      </c>
      <c r="I115" s="1017">
        <f t="shared" si="5"/>
        <v>0</v>
      </c>
      <c r="J115" s="315"/>
      <c r="K115" s="200">
        <f t="shared" si="6"/>
        <v>15</v>
      </c>
      <c r="L115" s="200">
        <f t="shared" si="6"/>
        <v>15</v>
      </c>
      <c r="N115" s="211">
        <f t="shared" si="3"/>
        <v>-15</v>
      </c>
      <c r="O115" s="211">
        <f t="shared" si="3"/>
        <v>-15</v>
      </c>
      <c r="P115" s="211">
        <f t="shared" si="4"/>
        <v>0</v>
      </c>
      <c r="Q115" s="211">
        <f t="shared" si="4"/>
        <v>0</v>
      </c>
    </row>
    <row r="116" spans="1:17" ht="34.5" hidden="1">
      <c r="A116" s="895" t="s">
        <v>430</v>
      </c>
      <c r="B116" s="895"/>
      <c r="C116" s="896">
        <v>950</v>
      </c>
      <c r="D116" s="897">
        <v>3</v>
      </c>
      <c r="E116" s="897">
        <v>14</v>
      </c>
      <c r="F116" s="898">
        <v>8600000000</v>
      </c>
      <c r="G116" s="899" t="s">
        <v>429</v>
      </c>
      <c r="H116" s="880">
        <f t="shared" si="5"/>
        <v>0</v>
      </c>
      <c r="I116" s="341">
        <f t="shared" si="5"/>
        <v>0</v>
      </c>
      <c r="J116" s="315"/>
      <c r="K116" s="202">
        <f t="shared" si="6"/>
        <v>15</v>
      </c>
      <c r="L116" s="202">
        <f t="shared" si="6"/>
        <v>15</v>
      </c>
      <c r="N116" s="211">
        <f t="shared" si="3"/>
        <v>-15</v>
      </c>
      <c r="O116" s="211">
        <f t="shared" si="3"/>
        <v>-15</v>
      </c>
      <c r="P116" s="211">
        <f t="shared" si="4"/>
        <v>0</v>
      </c>
      <c r="Q116" s="211">
        <f t="shared" si="4"/>
        <v>0</v>
      </c>
    </row>
    <row r="117" spans="1:17" ht="79.5" hidden="1">
      <c r="A117" s="895" t="s">
        <v>431</v>
      </c>
      <c r="B117" s="895"/>
      <c r="C117" s="896">
        <v>950</v>
      </c>
      <c r="D117" s="897">
        <v>3</v>
      </c>
      <c r="E117" s="897">
        <v>14</v>
      </c>
      <c r="F117" s="898">
        <v>8601000000</v>
      </c>
      <c r="G117" s="899" t="s">
        <v>429</v>
      </c>
      <c r="H117" s="880">
        <f>H118+H120+H122+H124</f>
        <v>0</v>
      </c>
      <c r="I117" s="341">
        <f>I118+I120+I122+I124</f>
        <v>0</v>
      </c>
      <c r="J117" s="315"/>
      <c r="K117" s="202">
        <f>K118+K120+K122+K124</f>
        <v>15</v>
      </c>
      <c r="L117" s="202">
        <f>L118+L120+L122+L124</f>
        <v>15</v>
      </c>
      <c r="N117" s="211">
        <f t="shared" si="3"/>
        <v>-15</v>
      </c>
      <c r="O117" s="211">
        <f t="shared" si="3"/>
        <v>-15</v>
      </c>
      <c r="P117" s="211">
        <f t="shared" si="4"/>
        <v>0</v>
      </c>
      <c r="Q117" s="211">
        <f t="shared" si="4"/>
        <v>0</v>
      </c>
    </row>
    <row r="118" spans="1:17" ht="23.25" hidden="1">
      <c r="A118" s="895" t="s">
        <v>432</v>
      </c>
      <c r="B118" s="895"/>
      <c r="C118" s="896">
        <v>950</v>
      </c>
      <c r="D118" s="897">
        <v>3</v>
      </c>
      <c r="E118" s="897">
        <v>14</v>
      </c>
      <c r="F118" s="898">
        <v>8601000001</v>
      </c>
      <c r="G118" s="899" t="s">
        <v>429</v>
      </c>
      <c r="H118" s="880">
        <f>H119</f>
        <v>0</v>
      </c>
      <c r="I118" s="341">
        <f>I119</f>
        <v>0</v>
      </c>
      <c r="J118" s="315"/>
      <c r="K118" s="202">
        <f>K119</f>
        <v>0</v>
      </c>
      <c r="L118" s="202">
        <f>L119</f>
        <v>0</v>
      </c>
      <c r="N118" s="211">
        <f t="shared" si="3"/>
        <v>0</v>
      </c>
      <c r="O118" s="211">
        <f t="shared" si="3"/>
        <v>0</v>
      </c>
      <c r="P118" s="211" t="e">
        <f t="shared" si="4"/>
        <v>#DIV/0!</v>
      </c>
      <c r="Q118" s="211" t="e">
        <f t="shared" si="4"/>
        <v>#DIV/0!</v>
      </c>
    </row>
    <row r="119" spans="1:17" ht="23.25" hidden="1">
      <c r="A119" s="895" t="s">
        <v>319</v>
      </c>
      <c r="B119" s="895"/>
      <c r="C119" s="896">
        <v>950</v>
      </c>
      <c r="D119" s="897">
        <v>3</v>
      </c>
      <c r="E119" s="897">
        <v>14</v>
      </c>
      <c r="F119" s="898">
        <v>8601000001</v>
      </c>
      <c r="G119" s="899" t="s">
        <v>215</v>
      </c>
      <c r="H119" s="880"/>
      <c r="I119" s="341"/>
      <c r="J119" s="315"/>
      <c r="K119" s="202"/>
      <c r="L119" s="202"/>
      <c r="N119" s="211">
        <f t="shared" si="3"/>
        <v>0</v>
      </c>
      <c r="O119" s="211">
        <f t="shared" si="3"/>
        <v>0</v>
      </c>
      <c r="P119" s="211" t="e">
        <f t="shared" si="4"/>
        <v>#DIV/0!</v>
      </c>
      <c r="Q119" s="211" t="e">
        <f t="shared" si="4"/>
        <v>#DIV/0!</v>
      </c>
    </row>
    <row r="120" spans="1:17" ht="23.25" hidden="1">
      <c r="A120" s="895" t="s">
        <v>433</v>
      </c>
      <c r="B120" s="895"/>
      <c r="C120" s="896">
        <v>950</v>
      </c>
      <c r="D120" s="897">
        <v>3</v>
      </c>
      <c r="E120" s="897">
        <v>14</v>
      </c>
      <c r="F120" s="898">
        <v>8601000002</v>
      </c>
      <c r="G120" s="899" t="s">
        <v>429</v>
      </c>
      <c r="H120" s="880">
        <f>H121</f>
        <v>0</v>
      </c>
      <c r="I120" s="341">
        <f>I121</f>
        <v>0</v>
      </c>
      <c r="J120" s="315"/>
      <c r="K120" s="202">
        <f>K121</f>
        <v>10</v>
      </c>
      <c r="L120" s="202">
        <f>L121</f>
        <v>10</v>
      </c>
      <c r="N120" s="211">
        <f t="shared" si="3"/>
        <v>-10</v>
      </c>
      <c r="O120" s="211">
        <f t="shared" si="3"/>
        <v>-10</v>
      </c>
      <c r="P120" s="211">
        <f t="shared" si="4"/>
        <v>0</v>
      </c>
      <c r="Q120" s="211">
        <f t="shared" si="4"/>
        <v>0</v>
      </c>
    </row>
    <row r="121" spans="1:17" ht="23.25" hidden="1">
      <c r="A121" s="895" t="s">
        <v>319</v>
      </c>
      <c r="B121" s="895"/>
      <c r="C121" s="896">
        <v>950</v>
      </c>
      <c r="D121" s="897">
        <v>3</v>
      </c>
      <c r="E121" s="897">
        <v>14</v>
      </c>
      <c r="F121" s="898">
        <v>8601000002</v>
      </c>
      <c r="G121" s="899" t="s">
        <v>215</v>
      </c>
      <c r="H121" s="880">
        <v>0</v>
      </c>
      <c r="I121" s="341"/>
      <c r="J121" s="315"/>
      <c r="K121" s="202">
        <v>10</v>
      </c>
      <c r="L121" s="202">
        <v>10</v>
      </c>
      <c r="N121" s="211">
        <f t="shared" si="3"/>
        <v>-10</v>
      </c>
      <c r="O121" s="211">
        <f t="shared" si="3"/>
        <v>-10</v>
      </c>
      <c r="P121" s="211">
        <f t="shared" si="4"/>
        <v>0</v>
      </c>
      <c r="Q121" s="211">
        <f t="shared" si="4"/>
        <v>0</v>
      </c>
    </row>
    <row r="122" spans="1:17" ht="23.25" hidden="1">
      <c r="A122" s="895" t="s">
        <v>434</v>
      </c>
      <c r="B122" s="895"/>
      <c r="C122" s="896">
        <v>950</v>
      </c>
      <c r="D122" s="897">
        <v>3</v>
      </c>
      <c r="E122" s="897">
        <v>14</v>
      </c>
      <c r="F122" s="898">
        <v>8601000003</v>
      </c>
      <c r="G122" s="899" t="s">
        <v>429</v>
      </c>
      <c r="H122" s="880">
        <f>H123</f>
        <v>0</v>
      </c>
      <c r="I122" s="341">
        <f>I123</f>
        <v>0</v>
      </c>
      <c r="J122" s="315"/>
      <c r="K122" s="202">
        <f>K123</f>
        <v>0</v>
      </c>
      <c r="L122" s="202">
        <f>L123</f>
        <v>0</v>
      </c>
      <c r="N122" s="211">
        <f t="shared" si="3"/>
        <v>0</v>
      </c>
      <c r="O122" s="211">
        <f t="shared" si="3"/>
        <v>0</v>
      </c>
      <c r="P122" s="211" t="e">
        <f t="shared" si="4"/>
        <v>#DIV/0!</v>
      </c>
      <c r="Q122" s="211" t="e">
        <f t="shared" si="4"/>
        <v>#DIV/0!</v>
      </c>
    </row>
    <row r="123" spans="1:17" ht="23.25" hidden="1">
      <c r="A123" s="895" t="s">
        <v>319</v>
      </c>
      <c r="B123" s="895"/>
      <c r="C123" s="896">
        <v>950</v>
      </c>
      <c r="D123" s="897">
        <v>3</v>
      </c>
      <c r="E123" s="897">
        <v>14</v>
      </c>
      <c r="F123" s="898">
        <v>8601000003</v>
      </c>
      <c r="G123" s="899" t="s">
        <v>215</v>
      </c>
      <c r="H123" s="880"/>
      <c r="I123" s="341"/>
      <c r="J123" s="315"/>
      <c r="K123" s="202"/>
      <c r="L123" s="202"/>
      <c r="N123" s="211">
        <f t="shared" si="3"/>
        <v>0</v>
      </c>
      <c r="O123" s="211">
        <f t="shared" si="3"/>
        <v>0</v>
      </c>
      <c r="P123" s="211" t="e">
        <f t="shared" si="4"/>
        <v>#DIV/0!</v>
      </c>
      <c r="Q123" s="211" t="e">
        <f t="shared" si="4"/>
        <v>#DIV/0!</v>
      </c>
    </row>
    <row r="124" spans="1:17" ht="18" hidden="1">
      <c r="A124" s="895" t="s">
        <v>435</v>
      </c>
      <c r="B124" s="895"/>
      <c r="C124" s="896">
        <v>950</v>
      </c>
      <c r="D124" s="897">
        <v>3</v>
      </c>
      <c r="E124" s="897">
        <v>14</v>
      </c>
      <c r="F124" s="898">
        <v>8601000004</v>
      </c>
      <c r="G124" s="899" t="s">
        <v>429</v>
      </c>
      <c r="H124" s="880">
        <f>H125</f>
        <v>0</v>
      </c>
      <c r="I124" s="341">
        <f>I125</f>
        <v>0</v>
      </c>
      <c r="J124" s="315"/>
      <c r="K124" s="202">
        <f>K125</f>
        <v>5</v>
      </c>
      <c r="L124" s="202">
        <f>L125</f>
        <v>5</v>
      </c>
      <c r="N124" s="211">
        <f t="shared" si="3"/>
        <v>-5</v>
      </c>
      <c r="O124" s="211">
        <f t="shared" si="3"/>
        <v>-5</v>
      </c>
      <c r="P124" s="211">
        <f t="shared" si="4"/>
        <v>0</v>
      </c>
      <c r="Q124" s="211">
        <f t="shared" si="4"/>
        <v>0</v>
      </c>
    </row>
    <row r="125" spans="1:17" ht="23.25" hidden="1">
      <c r="A125" s="895" t="s">
        <v>319</v>
      </c>
      <c r="B125" s="895"/>
      <c r="C125" s="896">
        <v>950</v>
      </c>
      <c r="D125" s="897">
        <v>3</v>
      </c>
      <c r="E125" s="897">
        <v>14</v>
      </c>
      <c r="F125" s="898">
        <v>8601000004</v>
      </c>
      <c r="G125" s="899" t="s">
        <v>215</v>
      </c>
      <c r="H125" s="880">
        <v>0</v>
      </c>
      <c r="I125" s="341"/>
      <c r="J125" s="315"/>
      <c r="K125" s="202">
        <v>5</v>
      </c>
      <c r="L125" s="202">
        <v>5</v>
      </c>
      <c r="N125" s="211">
        <f t="shared" si="3"/>
        <v>-5</v>
      </c>
      <c r="O125" s="211">
        <f t="shared" si="3"/>
        <v>-5</v>
      </c>
      <c r="P125" s="211">
        <f t="shared" si="4"/>
        <v>0</v>
      </c>
      <c r="Q125" s="211">
        <f t="shared" si="4"/>
        <v>0</v>
      </c>
    </row>
    <row r="126" spans="1:17" ht="18" hidden="1">
      <c r="A126" s="1024" t="s">
        <v>224</v>
      </c>
      <c r="B126" s="911">
        <v>2</v>
      </c>
      <c r="C126" s="912">
        <v>950</v>
      </c>
      <c r="D126" s="865" t="s">
        <v>212</v>
      </c>
      <c r="E126" s="865" t="s">
        <v>222</v>
      </c>
      <c r="F126" s="898">
        <v>200300000</v>
      </c>
      <c r="G126" s="899"/>
      <c r="H126" s="880">
        <f>H127</f>
        <v>0</v>
      </c>
      <c r="I126" s="341"/>
      <c r="J126" s="315"/>
      <c r="K126" s="202"/>
      <c r="L126" s="202"/>
      <c r="N126" s="211"/>
      <c r="O126" s="211"/>
      <c r="P126" s="211"/>
      <c r="Q126" s="211"/>
    </row>
    <row r="127" spans="1:17" ht="18" hidden="1">
      <c r="A127" s="1024" t="s">
        <v>444</v>
      </c>
      <c r="B127" s="911">
        <v>2</v>
      </c>
      <c r="C127" s="912">
        <v>950</v>
      </c>
      <c r="D127" s="865" t="s">
        <v>212</v>
      </c>
      <c r="E127" s="865" t="s">
        <v>222</v>
      </c>
      <c r="F127" s="898">
        <v>200320190</v>
      </c>
      <c r="G127" s="899"/>
      <c r="H127" s="880">
        <f>H128</f>
        <v>0</v>
      </c>
      <c r="I127" s="341"/>
      <c r="J127" s="315"/>
      <c r="K127" s="202"/>
      <c r="L127" s="202"/>
      <c r="N127" s="211"/>
      <c r="O127" s="211"/>
      <c r="P127" s="211"/>
      <c r="Q127" s="211"/>
    </row>
    <row r="128" spans="1:17" ht="75" customHeight="1" hidden="1">
      <c r="A128" s="960" t="s">
        <v>198</v>
      </c>
      <c r="B128" s="911">
        <v>2</v>
      </c>
      <c r="C128" s="912">
        <v>950</v>
      </c>
      <c r="D128" s="865" t="s">
        <v>212</v>
      </c>
      <c r="E128" s="865" t="s">
        <v>222</v>
      </c>
      <c r="F128" s="898">
        <v>200320190</v>
      </c>
      <c r="G128" s="899">
        <v>100</v>
      </c>
      <c r="H128" s="880">
        <v>0</v>
      </c>
      <c r="I128" s="341"/>
      <c r="J128" s="315"/>
      <c r="K128" s="202"/>
      <c r="L128" s="202"/>
      <c r="N128" s="211"/>
      <c r="O128" s="211"/>
      <c r="P128" s="211"/>
      <c r="Q128" s="211"/>
    </row>
    <row r="129" spans="1:17" ht="45" customHeight="1">
      <c r="A129" s="1025" t="s">
        <v>428</v>
      </c>
      <c r="B129" s="895"/>
      <c r="C129" s="865" t="s">
        <v>245</v>
      </c>
      <c r="D129" s="865" t="s">
        <v>222</v>
      </c>
      <c r="E129" s="916"/>
      <c r="F129" s="916"/>
      <c r="G129" s="916"/>
      <c r="H129" s="917">
        <f>H130</f>
        <v>30</v>
      </c>
      <c r="I129" s="341"/>
      <c r="J129" s="315"/>
      <c r="K129" s="202"/>
      <c r="L129" s="202"/>
      <c r="N129" s="211"/>
      <c r="O129" s="211"/>
      <c r="P129" s="211"/>
      <c r="Q129" s="211"/>
    </row>
    <row r="130" spans="1:17" ht="44.25" customHeight="1">
      <c r="A130" s="960" t="s">
        <v>247</v>
      </c>
      <c r="B130" s="895"/>
      <c r="C130" s="865" t="s">
        <v>245</v>
      </c>
      <c r="D130" s="865" t="s">
        <v>222</v>
      </c>
      <c r="E130" s="919">
        <v>14</v>
      </c>
      <c r="F130" s="916"/>
      <c r="G130" s="916"/>
      <c r="H130" s="920">
        <f>H131</f>
        <v>30</v>
      </c>
      <c r="I130" s="341"/>
      <c r="J130" s="315"/>
      <c r="K130" s="202"/>
      <c r="L130" s="202"/>
      <c r="N130" s="211"/>
      <c r="O130" s="211"/>
      <c r="P130" s="211"/>
      <c r="Q130" s="211"/>
    </row>
    <row r="131" spans="1:17" ht="43.5" customHeight="1">
      <c r="A131" s="960" t="s">
        <v>571</v>
      </c>
      <c r="B131" s="895"/>
      <c r="C131" s="865" t="s">
        <v>245</v>
      </c>
      <c r="D131" s="865" t="s">
        <v>222</v>
      </c>
      <c r="E131" s="919">
        <v>14</v>
      </c>
      <c r="F131" s="919">
        <v>2400000000</v>
      </c>
      <c r="G131" s="921"/>
      <c r="H131" s="922">
        <f>H132</f>
        <v>30</v>
      </c>
      <c r="I131" s="341"/>
      <c r="J131" s="315"/>
      <c r="K131" s="202"/>
      <c r="L131" s="202"/>
      <c r="N131" s="211"/>
      <c r="O131" s="211"/>
      <c r="P131" s="211"/>
      <c r="Q131" s="211"/>
    </row>
    <row r="132" spans="1:17" ht="29.25" customHeight="1">
      <c r="A132" s="960" t="s">
        <v>200</v>
      </c>
      <c r="B132" s="895"/>
      <c r="C132" s="865" t="s">
        <v>245</v>
      </c>
      <c r="D132" s="865" t="s">
        <v>222</v>
      </c>
      <c r="E132" s="919">
        <v>14</v>
      </c>
      <c r="F132" s="919">
        <v>2407000000</v>
      </c>
      <c r="G132" s="919">
        <v>200</v>
      </c>
      <c r="H132" s="922">
        <v>30</v>
      </c>
      <c r="I132" s="341"/>
      <c r="J132" s="315"/>
      <c r="K132" s="202"/>
      <c r="L132" s="202"/>
      <c r="N132" s="211"/>
      <c r="O132" s="211"/>
      <c r="P132" s="211"/>
      <c r="Q132" s="211"/>
    </row>
    <row r="133" spans="1:17" ht="18" hidden="1">
      <c r="A133" s="895"/>
      <c r="B133" s="895"/>
      <c r="C133" s="896"/>
      <c r="D133" s="897"/>
      <c r="E133" s="897"/>
      <c r="F133" s="898"/>
      <c r="G133" s="899"/>
      <c r="H133" s="880"/>
      <c r="I133" s="341"/>
      <c r="J133" s="315"/>
      <c r="K133" s="202"/>
      <c r="L133" s="202"/>
      <c r="N133" s="211"/>
      <c r="O133" s="211"/>
      <c r="P133" s="211"/>
      <c r="Q133" s="211"/>
    </row>
    <row r="134" spans="1:17" ht="18" hidden="1">
      <c r="A134" s="895"/>
      <c r="B134" s="895"/>
      <c r="C134" s="896"/>
      <c r="D134" s="897"/>
      <c r="E134" s="897"/>
      <c r="F134" s="898"/>
      <c r="G134" s="899"/>
      <c r="H134" s="880"/>
      <c r="I134" s="341"/>
      <c r="J134" s="315"/>
      <c r="K134" s="202"/>
      <c r="L134" s="202"/>
      <c r="N134" s="211"/>
      <c r="O134" s="211"/>
      <c r="P134" s="211"/>
      <c r="Q134" s="211"/>
    </row>
    <row r="135" spans="1:17" s="9" customFormat="1" ht="18">
      <c r="A135" s="868" t="s">
        <v>13</v>
      </c>
      <c r="B135" s="868"/>
      <c r="C135" s="864" t="s">
        <v>245</v>
      </c>
      <c r="D135" s="864" t="s">
        <v>223</v>
      </c>
      <c r="E135" s="864"/>
      <c r="F135" s="864"/>
      <c r="G135" s="864"/>
      <c r="H135" s="866">
        <f>H136+H142+H154</f>
        <v>975.3199999999999</v>
      </c>
      <c r="I135" s="1015">
        <f>I136+I142+I154</f>
        <v>944.5</v>
      </c>
      <c r="J135" s="335"/>
      <c r="K135" s="198">
        <f>K136+K142+K154</f>
        <v>811.9000000000001</v>
      </c>
      <c r="L135" s="198">
        <f>L136+L142+L154</f>
        <v>843.5</v>
      </c>
      <c r="N135" s="211">
        <f t="shared" si="3"/>
        <v>163.41999999999985</v>
      </c>
      <c r="O135" s="211">
        <f t="shared" si="3"/>
        <v>101</v>
      </c>
      <c r="P135" s="211">
        <f t="shared" si="4"/>
        <v>120.12809459293014</v>
      </c>
      <c r="Q135" s="211">
        <f t="shared" si="4"/>
        <v>111.97391819798459</v>
      </c>
    </row>
    <row r="136" spans="1:17" ht="18" hidden="1">
      <c r="A136" s="871" t="s">
        <v>106</v>
      </c>
      <c r="B136" s="871"/>
      <c r="C136" s="865" t="s">
        <v>245</v>
      </c>
      <c r="D136" s="865" t="s">
        <v>223</v>
      </c>
      <c r="E136" s="865" t="s">
        <v>211</v>
      </c>
      <c r="F136" s="865"/>
      <c r="G136" s="865"/>
      <c r="H136" s="872">
        <v>0</v>
      </c>
      <c r="I136" s="1017">
        <v>0</v>
      </c>
      <c r="J136" s="315"/>
      <c r="K136" s="200">
        <v>64.7</v>
      </c>
      <c r="L136" s="200">
        <v>64.7</v>
      </c>
      <c r="N136" s="211">
        <f t="shared" si="3"/>
        <v>-64.7</v>
      </c>
      <c r="O136" s="211">
        <f t="shared" si="3"/>
        <v>-64.7</v>
      </c>
      <c r="P136" s="211">
        <f t="shared" si="4"/>
        <v>0</v>
      </c>
      <c r="Q136" s="211">
        <f t="shared" si="4"/>
        <v>0</v>
      </c>
    </row>
    <row r="137" spans="1:17" ht="23.25" hidden="1">
      <c r="A137" s="871" t="s">
        <v>52</v>
      </c>
      <c r="B137" s="871"/>
      <c r="C137" s="865" t="s">
        <v>245</v>
      </c>
      <c r="D137" s="865" t="s">
        <v>223</v>
      </c>
      <c r="E137" s="865" t="s">
        <v>211</v>
      </c>
      <c r="F137" s="864" t="s">
        <v>453</v>
      </c>
      <c r="G137" s="865"/>
      <c r="H137" s="872">
        <v>0</v>
      </c>
      <c r="I137" s="1017">
        <v>0</v>
      </c>
      <c r="J137" s="315"/>
      <c r="K137" s="200">
        <v>64.7</v>
      </c>
      <c r="L137" s="200">
        <v>64.7</v>
      </c>
      <c r="N137" s="211">
        <f t="shared" si="3"/>
        <v>-64.7</v>
      </c>
      <c r="O137" s="211">
        <f t="shared" si="3"/>
        <v>-64.7</v>
      </c>
      <c r="P137" s="211">
        <f t="shared" si="4"/>
        <v>0</v>
      </c>
      <c r="Q137" s="211">
        <f t="shared" si="4"/>
        <v>0</v>
      </c>
    </row>
    <row r="138" spans="1:17" ht="36" customHeight="1" hidden="1">
      <c r="A138" s="877" t="s">
        <v>95</v>
      </c>
      <c r="B138" s="877"/>
      <c r="C138" s="865" t="s">
        <v>245</v>
      </c>
      <c r="D138" s="865" t="s">
        <v>223</v>
      </c>
      <c r="E138" s="865" t="s">
        <v>211</v>
      </c>
      <c r="F138" s="865" t="s">
        <v>454</v>
      </c>
      <c r="G138" s="865"/>
      <c r="H138" s="872">
        <f>H139</f>
        <v>0</v>
      </c>
      <c r="I138" s="1017">
        <f>I139</f>
        <v>0</v>
      </c>
      <c r="J138" s="328">
        <f>J139</f>
        <v>0</v>
      </c>
      <c r="K138" s="200">
        <f>K139</f>
        <v>64.7</v>
      </c>
      <c r="L138" s="200">
        <f>L139</f>
        <v>64.7</v>
      </c>
      <c r="N138" s="211">
        <f t="shared" si="3"/>
        <v>-64.7</v>
      </c>
      <c r="O138" s="211">
        <f t="shared" si="3"/>
        <v>-64.7</v>
      </c>
      <c r="P138" s="211">
        <f t="shared" si="4"/>
        <v>0</v>
      </c>
      <c r="Q138" s="211">
        <f t="shared" si="4"/>
        <v>0</v>
      </c>
    </row>
    <row r="139" spans="1:17" ht="34.5" hidden="1">
      <c r="A139" s="871" t="s">
        <v>97</v>
      </c>
      <c r="B139" s="871"/>
      <c r="C139" s="865" t="s">
        <v>245</v>
      </c>
      <c r="D139" s="865" t="s">
        <v>223</v>
      </c>
      <c r="E139" s="865" t="s">
        <v>211</v>
      </c>
      <c r="F139" s="865" t="s">
        <v>140</v>
      </c>
      <c r="G139" s="865"/>
      <c r="H139" s="880">
        <v>0</v>
      </c>
      <c r="I139" s="341">
        <v>0</v>
      </c>
      <c r="J139" s="315"/>
      <c r="K139" s="202">
        <v>64.7</v>
      </c>
      <c r="L139" s="202">
        <v>64.7</v>
      </c>
      <c r="N139" s="211">
        <f t="shared" si="3"/>
        <v>-64.7</v>
      </c>
      <c r="O139" s="211">
        <f t="shared" si="3"/>
        <v>-64.7</v>
      </c>
      <c r="P139" s="211">
        <f t="shared" si="4"/>
        <v>0</v>
      </c>
      <c r="Q139" s="211">
        <f t="shared" si="4"/>
        <v>0</v>
      </c>
    </row>
    <row r="140" spans="1:17" ht="57" hidden="1">
      <c r="A140" s="871" t="s">
        <v>198</v>
      </c>
      <c r="B140" s="871"/>
      <c r="C140" s="865" t="s">
        <v>245</v>
      </c>
      <c r="D140" s="865" t="s">
        <v>223</v>
      </c>
      <c r="E140" s="865" t="s">
        <v>211</v>
      </c>
      <c r="F140" s="865" t="s">
        <v>140</v>
      </c>
      <c r="G140" s="865" t="s">
        <v>199</v>
      </c>
      <c r="H140" s="872">
        <v>0</v>
      </c>
      <c r="I140" s="1017">
        <v>0</v>
      </c>
      <c r="J140" s="315"/>
      <c r="K140" s="200">
        <v>61.6</v>
      </c>
      <c r="L140" s="200">
        <v>61.6</v>
      </c>
      <c r="N140" s="211">
        <f t="shared" si="3"/>
        <v>-61.6</v>
      </c>
      <c r="O140" s="211">
        <f t="shared" si="3"/>
        <v>-61.6</v>
      </c>
      <c r="P140" s="211">
        <f t="shared" si="4"/>
        <v>0</v>
      </c>
      <c r="Q140" s="211">
        <f t="shared" si="4"/>
        <v>0</v>
      </c>
    </row>
    <row r="141" spans="1:17" ht="23.25" hidden="1">
      <c r="A141" s="874" t="s">
        <v>319</v>
      </c>
      <c r="B141" s="874"/>
      <c r="C141" s="865" t="s">
        <v>245</v>
      </c>
      <c r="D141" s="865" t="s">
        <v>223</v>
      </c>
      <c r="E141" s="865" t="s">
        <v>211</v>
      </c>
      <c r="F141" s="865" t="s">
        <v>140</v>
      </c>
      <c r="G141" s="865" t="s">
        <v>215</v>
      </c>
      <c r="H141" s="872">
        <v>0</v>
      </c>
      <c r="I141" s="1017">
        <v>0</v>
      </c>
      <c r="J141" s="315"/>
      <c r="K141" s="200">
        <v>3.1</v>
      </c>
      <c r="L141" s="200">
        <v>3.1</v>
      </c>
      <c r="N141" s="211">
        <f t="shared" si="3"/>
        <v>-3.1</v>
      </c>
      <c r="O141" s="211">
        <f t="shared" si="3"/>
        <v>-3.1</v>
      </c>
      <c r="P141" s="211">
        <f t="shared" si="4"/>
        <v>0</v>
      </c>
      <c r="Q141" s="211">
        <f t="shared" si="4"/>
        <v>0</v>
      </c>
    </row>
    <row r="142" spans="1:17" s="9" customFormat="1" ht="15.75" customHeight="1">
      <c r="A142" s="863" t="s">
        <v>62</v>
      </c>
      <c r="B142" s="863"/>
      <c r="C142" s="864" t="s">
        <v>245</v>
      </c>
      <c r="D142" s="864" t="s">
        <v>223</v>
      </c>
      <c r="E142" s="864" t="s">
        <v>258</v>
      </c>
      <c r="F142" s="864"/>
      <c r="G142" s="864"/>
      <c r="H142" s="881">
        <f>H146+H143</f>
        <v>835.3199999999999</v>
      </c>
      <c r="I142" s="931">
        <f>I146</f>
        <v>931.5</v>
      </c>
      <c r="J142" s="334"/>
      <c r="K142" s="203">
        <f>K146</f>
        <v>737.2</v>
      </c>
      <c r="L142" s="203">
        <f>L146</f>
        <v>768.8</v>
      </c>
      <c r="N142" s="211">
        <f t="shared" si="3"/>
        <v>98.11999999999989</v>
      </c>
      <c r="O142" s="211">
        <f t="shared" si="3"/>
        <v>162.70000000000005</v>
      </c>
      <c r="P142" s="211">
        <f t="shared" si="4"/>
        <v>113.30982094411284</v>
      </c>
      <c r="Q142" s="211">
        <f t="shared" si="4"/>
        <v>121.16285119667015</v>
      </c>
    </row>
    <row r="143" spans="1:17" s="9" customFormat="1" ht="18" hidden="1">
      <c r="A143" s="960" t="s">
        <v>572</v>
      </c>
      <c r="B143" s="863"/>
      <c r="C143" s="864"/>
      <c r="D143" s="865" t="s">
        <v>223</v>
      </c>
      <c r="E143" s="865" t="s">
        <v>258</v>
      </c>
      <c r="F143" s="912">
        <v>3100000000</v>
      </c>
      <c r="G143" s="912"/>
      <c r="H143" s="920">
        <v>0</v>
      </c>
      <c r="I143" s="931"/>
      <c r="J143" s="334"/>
      <c r="K143" s="203"/>
      <c r="L143" s="203"/>
      <c r="N143" s="211"/>
      <c r="O143" s="211"/>
      <c r="P143" s="211"/>
      <c r="Q143" s="211"/>
    </row>
    <row r="144" spans="1:17" s="9" customFormat="1" ht="37.5" customHeight="1" hidden="1">
      <c r="A144" s="960" t="s">
        <v>573</v>
      </c>
      <c r="B144" s="863"/>
      <c r="C144" s="864"/>
      <c r="D144" s="865" t="s">
        <v>223</v>
      </c>
      <c r="E144" s="865" t="s">
        <v>258</v>
      </c>
      <c r="F144" s="912">
        <v>3105000000</v>
      </c>
      <c r="G144" s="912"/>
      <c r="H144" s="920">
        <f>H145</f>
        <v>0</v>
      </c>
      <c r="I144" s="931"/>
      <c r="J144" s="334"/>
      <c r="K144" s="203"/>
      <c r="L144" s="203"/>
      <c r="N144" s="211"/>
      <c r="O144" s="211"/>
      <c r="P144" s="211"/>
      <c r="Q144" s="211"/>
    </row>
    <row r="145" spans="1:17" s="9" customFormat="1" ht="22.5" hidden="1">
      <c r="A145" s="960" t="s">
        <v>200</v>
      </c>
      <c r="B145" s="863"/>
      <c r="C145" s="864"/>
      <c r="D145" s="865" t="s">
        <v>223</v>
      </c>
      <c r="E145" s="865" t="s">
        <v>258</v>
      </c>
      <c r="F145" s="912">
        <v>3105000000</v>
      </c>
      <c r="G145" s="912">
        <v>200</v>
      </c>
      <c r="H145" s="920">
        <v>0</v>
      </c>
      <c r="I145" s="931"/>
      <c r="J145" s="334"/>
      <c r="K145" s="203"/>
      <c r="L145" s="203"/>
      <c r="N145" s="211"/>
      <c r="O145" s="211"/>
      <c r="P145" s="211"/>
      <c r="Q145" s="211"/>
    </row>
    <row r="146" spans="1:17" ht="55.5" customHeight="1">
      <c r="A146" s="895" t="s">
        <v>574</v>
      </c>
      <c r="B146" s="895"/>
      <c r="C146" s="896">
        <v>950</v>
      </c>
      <c r="D146" s="897">
        <v>4</v>
      </c>
      <c r="E146" s="897">
        <v>9</v>
      </c>
      <c r="F146" s="898" t="s">
        <v>427</v>
      </c>
      <c r="G146" s="899" t="s">
        <v>429</v>
      </c>
      <c r="H146" s="880">
        <f>H147</f>
        <v>835.3199999999999</v>
      </c>
      <c r="I146" s="341">
        <f aca="true" t="shared" si="7" ref="H146:I148">I147</f>
        <v>931.5</v>
      </c>
      <c r="J146" s="315"/>
      <c r="K146" s="202">
        <f aca="true" t="shared" si="8" ref="K146:L148">K147</f>
        <v>737.2</v>
      </c>
      <c r="L146" s="202">
        <f t="shared" si="8"/>
        <v>768.8</v>
      </c>
      <c r="N146" s="211">
        <f t="shared" si="3"/>
        <v>98.11999999999989</v>
      </c>
      <c r="O146" s="211">
        <f t="shared" si="3"/>
        <v>162.70000000000005</v>
      </c>
      <c r="P146" s="211">
        <f t="shared" si="4"/>
        <v>113.30982094411284</v>
      </c>
      <c r="Q146" s="211">
        <f t="shared" si="4"/>
        <v>121.16285119667015</v>
      </c>
    </row>
    <row r="147" spans="1:17" ht="59.25" customHeight="1">
      <c r="A147" s="895" t="s">
        <v>40</v>
      </c>
      <c r="B147" s="895"/>
      <c r="C147" s="896">
        <v>950</v>
      </c>
      <c r="D147" s="897">
        <v>4</v>
      </c>
      <c r="E147" s="897">
        <v>9</v>
      </c>
      <c r="F147" s="898">
        <v>8900500000</v>
      </c>
      <c r="G147" s="899" t="s">
        <v>429</v>
      </c>
      <c r="H147" s="880">
        <f>H148+H150+H152</f>
        <v>835.3199999999999</v>
      </c>
      <c r="I147" s="1026">
        <f>I148+I150+I152</f>
        <v>931.5</v>
      </c>
      <c r="J147" s="340"/>
      <c r="K147" s="341">
        <f t="shared" si="8"/>
        <v>737.2</v>
      </c>
      <c r="L147" s="202">
        <f t="shared" si="8"/>
        <v>768.8</v>
      </c>
      <c r="N147" s="211">
        <f t="shared" si="3"/>
        <v>98.11999999999989</v>
      </c>
      <c r="O147" s="211">
        <f t="shared" si="3"/>
        <v>162.70000000000005</v>
      </c>
      <c r="P147" s="211">
        <f t="shared" si="4"/>
        <v>113.30982094411284</v>
      </c>
      <c r="Q147" s="211">
        <f t="shared" si="4"/>
        <v>121.16285119667015</v>
      </c>
    </row>
    <row r="148" spans="1:17" ht="45" customHeight="1">
      <c r="A148" s="895" t="s">
        <v>81</v>
      </c>
      <c r="B148" s="895"/>
      <c r="C148" s="896">
        <v>950</v>
      </c>
      <c r="D148" s="897">
        <v>4</v>
      </c>
      <c r="E148" s="897">
        <v>9</v>
      </c>
      <c r="F148" s="898">
        <v>8900505001</v>
      </c>
      <c r="G148" s="899" t="s">
        <v>429</v>
      </c>
      <c r="H148" s="880">
        <f t="shared" si="7"/>
        <v>507.34</v>
      </c>
      <c r="I148" s="341">
        <f t="shared" si="7"/>
        <v>931.5</v>
      </c>
      <c r="J148" s="315"/>
      <c r="K148" s="202">
        <f t="shared" si="8"/>
        <v>737.2</v>
      </c>
      <c r="L148" s="202">
        <f t="shared" si="8"/>
        <v>768.8</v>
      </c>
      <c r="N148" s="211">
        <f t="shared" si="3"/>
        <v>-229.86000000000007</v>
      </c>
      <c r="O148" s="211">
        <f t="shared" si="3"/>
        <v>162.70000000000005</v>
      </c>
      <c r="P148" s="211">
        <f t="shared" si="4"/>
        <v>68.81985892566466</v>
      </c>
      <c r="Q148" s="211">
        <f t="shared" si="4"/>
        <v>121.16285119667015</v>
      </c>
    </row>
    <row r="149" spans="1:17" ht="30.75" customHeight="1">
      <c r="A149" s="895" t="s">
        <v>319</v>
      </c>
      <c r="B149" s="895"/>
      <c r="C149" s="896">
        <v>950</v>
      </c>
      <c r="D149" s="897">
        <v>4</v>
      </c>
      <c r="E149" s="897">
        <v>9</v>
      </c>
      <c r="F149" s="898">
        <v>8900505001</v>
      </c>
      <c r="G149" s="899" t="s">
        <v>215</v>
      </c>
      <c r="H149" s="872">
        <v>507.34</v>
      </c>
      <c r="I149" s="1017">
        <v>931.5</v>
      </c>
      <c r="J149" s="315"/>
      <c r="K149" s="200">
        <v>737.2</v>
      </c>
      <c r="L149" s="200">
        <v>768.8</v>
      </c>
      <c r="N149" s="211">
        <f t="shared" si="3"/>
        <v>-229.86000000000007</v>
      </c>
      <c r="O149" s="211">
        <f t="shared" si="3"/>
        <v>162.70000000000005</v>
      </c>
      <c r="P149" s="211">
        <f t="shared" si="4"/>
        <v>68.81985892566466</v>
      </c>
      <c r="Q149" s="211">
        <f t="shared" si="4"/>
        <v>121.16285119667015</v>
      </c>
    </row>
    <row r="150" spans="1:17" ht="27.75" customHeight="1">
      <c r="A150" s="895" t="s">
        <v>517</v>
      </c>
      <c r="B150" s="895"/>
      <c r="C150" s="896">
        <v>950</v>
      </c>
      <c r="D150" s="897">
        <v>4</v>
      </c>
      <c r="E150" s="897">
        <v>9</v>
      </c>
      <c r="F150" s="898">
        <v>8900505002</v>
      </c>
      <c r="G150" s="899" t="s">
        <v>429</v>
      </c>
      <c r="H150" s="866">
        <f>H151</f>
        <v>160</v>
      </c>
      <c r="I150" s="1015">
        <f>I151</f>
        <v>0</v>
      </c>
      <c r="J150" s="315"/>
      <c r="K150" s="198">
        <f>K151</f>
        <v>0</v>
      </c>
      <c r="L150" s="198">
        <f>L151</f>
        <v>0</v>
      </c>
      <c r="N150" s="211">
        <f t="shared" si="3"/>
        <v>160</v>
      </c>
      <c r="O150" s="211">
        <f t="shared" si="3"/>
        <v>0</v>
      </c>
      <c r="P150" s="211" t="e">
        <f t="shared" si="4"/>
        <v>#DIV/0!</v>
      </c>
      <c r="Q150" s="211" t="e">
        <f t="shared" si="4"/>
        <v>#DIV/0!</v>
      </c>
    </row>
    <row r="151" spans="1:17" ht="27" customHeight="1">
      <c r="A151" s="895" t="s">
        <v>319</v>
      </c>
      <c r="B151" s="895"/>
      <c r="C151" s="896">
        <v>950</v>
      </c>
      <c r="D151" s="897">
        <v>4</v>
      </c>
      <c r="E151" s="897">
        <v>9</v>
      </c>
      <c r="F151" s="898">
        <v>8900505002</v>
      </c>
      <c r="G151" s="899" t="s">
        <v>215</v>
      </c>
      <c r="H151" s="872">
        <v>160</v>
      </c>
      <c r="I151" s="1017">
        <v>0</v>
      </c>
      <c r="J151" s="315"/>
      <c r="K151" s="200"/>
      <c r="L151" s="200"/>
      <c r="N151" s="211">
        <f t="shared" si="3"/>
        <v>160</v>
      </c>
      <c r="O151" s="211">
        <f t="shared" si="3"/>
        <v>0</v>
      </c>
      <c r="P151" s="211" t="e">
        <f t="shared" si="4"/>
        <v>#DIV/0!</v>
      </c>
      <c r="Q151" s="211" t="e">
        <f t="shared" si="4"/>
        <v>#DIV/0!</v>
      </c>
    </row>
    <row r="152" spans="1:17" ht="18">
      <c r="A152" s="816" t="s">
        <v>437</v>
      </c>
      <c r="B152" s="816"/>
      <c r="C152" s="896">
        <v>950</v>
      </c>
      <c r="D152" s="897">
        <v>4</v>
      </c>
      <c r="E152" s="897">
        <v>9</v>
      </c>
      <c r="F152" s="898">
        <v>8900505003</v>
      </c>
      <c r="G152" s="899"/>
      <c r="H152" s="872">
        <f>H153</f>
        <v>167.98</v>
      </c>
      <c r="I152" s="1017">
        <f>I153</f>
        <v>0</v>
      </c>
      <c r="J152" s="315"/>
      <c r="K152" s="200"/>
      <c r="L152" s="200"/>
      <c r="N152" s="211"/>
      <c r="O152" s="211"/>
      <c r="P152" s="211"/>
      <c r="Q152" s="211"/>
    </row>
    <row r="153" spans="1:17" ht="23.25">
      <c r="A153" s="895" t="s">
        <v>319</v>
      </c>
      <c r="B153" s="895"/>
      <c r="C153" s="896">
        <v>950</v>
      </c>
      <c r="D153" s="897">
        <v>4</v>
      </c>
      <c r="E153" s="897">
        <v>9</v>
      </c>
      <c r="F153" s="898">
        <v>8900505003</v>
      </c>
      <c r="G153" s="899">
        <v>200</v>
      </c>
      <c r="H153" s="872">
        <v>167.98</v>
      </c>
      <c r="I153" s="1017">
        <v>0</v>
      </c>
      <c r="J153" s="315"/>
      <c r="K153" s="200"/>
      <c r="L153" s="200"/>
      <c r="N153" s="211"/>
      <c r="O153" s="211"/>
      <c r="P153" s="211"/>
      <c r="Q153" s="211"/>
    </row>
    <row r="154" spans="1:17" s="9" customFormat="1" ht="25.5" customHeight="1">
      <c r="A154" s="868" t="s">
        <v>70</v>
      </c>
      <c r="B154" s="868"/>
      <c r="C154" s="864" t="s">
        <v>245</v>
      </c>
      <c r="D154" s="864" t="s">
        <v>223</v>
      </c>
      <c r="E154" s="864" t="s">
        <v>241</v>
      </c>
      <c r="F154" s="864"/>
      <c r="G154" s="864"/>
      <c r="H154" s="881">
        <f>H155</f>
        <v>140</v>
      </c>
      <c r="I154" s="931">
        <f>I155</f>
        <v>13</v>
      </c>
      <c r="J154" s="334"/>
      <c r="K154" s="203">
        <f>K155</f>
        <v>10</v>
      </c>
      <c r="L154" s="203">
        <f>L155</f>
        <v>10</v>
      </c>
      <c r="N154" s="211">
        <f t="shared" si="3"/>
        <v>130</v>
      </c>
      <c r="O154" s="211">
        <f t="shared" si="3"/>
        <v>3</v>
      </c>
      <c r="P154" s="211">
        <f t="shared" si="4"/>
        <v>1400</v>
      </c>
      <c r="Q154" s="211">
        <f t="shared" si="4"/>
        <v>130</v>
      </c>
    </row>
    <row r="155" spans="1:17" ht="27.75" customHeight="1">
      <c r="A155" s="868" t="s">
        <v>138</v>
      </c>
      <c r="B155" s="868"/>
      <c r="C155" s="864" t="s">
        <v>245</v>
      </c>
      <c r="D155" s="864" t="s">
        <v>223</v>
      </c>
      <c r="E155" s="864" t="s">
        <v>241</v>
      </c>
      <c r="F155" s="864" t="s">
        <v>402</v>
      </c>
      <c r="G155" s="864"/>
      <c r="H155" s="881">
        <f>H156+H159</f>
        <v>140</v>
      </c>
      <c r="I155" s="931">
        <f>I156+I159</f>
        <v>13</v>
      </c>
      <c r="J155" s="315"/>
      <c r="K155" s="203">
        <f>K156+K159</f>
        <v>10</v>
      </c>
      <c r="L155" s="203">
        <f>L156+L159</f>
        <v>10</v>
      </c>
      <c r="N155" s="211">
        <f t="shared" si="3"/>
        <v>130</v>
      </c>
      <c r="O155" s="211">
        <f t="shared" si="3"/>
        <v>3</v>
      </c>
      <c r="P155" s="211">
        <f t="shared" si="4"/>
        <v>1400</v>
      </c>
      <c r="Q155" s="211">
        <f t="shared" si="4"/>
        <v>130</v>
      </c>
    </row>
    <row r="156" spans="1:17" ht="25.5" customHeight="1">
      <c r="A156" s="871" t="s">
        <v>143</v>
      </c>
      <c r="B156" s="871"/>
      <c r="C156" s="865" t="s">
        <v>245</v>
      </c>
      <c r="D156" s="865" t="s">
        <v>223</v>
      </c>
      <c r="E156" s="865" t="s">
        <v>241</v>
      </c>
      <c r="F156" s="865" t="s">
        <v>403</v>
      </c>
      <c r="G156" s="865"/>
      <c r="H156" s="880">
        <f>H157</f>
        <v>140</v>
      </c>
      <c r="I156" s="341">
        <f>I157</f>
        <v>13</v>
      </c>
      <c r="J156" s="315"/>
      <c r="K156" s="202">
        <f>K157</f>
        <v>10</v>
      </c>
      <c r="L156" s="202">
        <f>L157</f>
        <v>10</v>
      </c>
      <c r="N156" s="211">
        <f t="shared" si="3"/>
        <v>130</v>
      </c>
      <c r="O156" s="211">
        <f t="shared" si="3"/>
        <v>3</v>
      </c>
      <c r="P156" s="211">
        <f t="shared" si="4"/>
        <v>1400</v>
      </c>
      <c r="Q156" s="211">
        <f t="shared" si="4"/>
        <v>130</v>
      </c>
    </row>
    <row r="157" spans="1:17" ht="25.5" customHeight="1">
      <c r="A157" s="871" t="s">
        <v>319</v>
      </c>
      <c r="B157" s="871"/>
      <c r="C157" s="865" t="s">
        <v>245</v>
      </c>
      <c r="D157" s="865" t="s">
        <v>223</v>
      </c>
      <c r="E157" s="865" t="s">
        <v>241</v>
      </c>
      <c r="F157" s="865" t="s">
        <v>403</v>
      </c>
      <c r="G157" s="865" t="s">
        <v>215</v>
      </c>
      <c r="H157" s="880">
        <v>140</v>
      </c>
      <c r="I157" s="341">
        <v>13</v>
      </c>
      <c r="J157" s="315"/>
      <c r="K157" s="202">
        <v>10</v>
      </c>
      <c r="L157" s="202">
        <v>10</v>
      </c>
      <c r="N157" s="211">
        <f t="shared" si="3"/>
        <v>130</v>
      </c>
      <c r="O157" s="211">
        <f t="shared" si="3"/>
        <v>3</v>
      </c>
      <c r="P157" s="211">
        <f t="shared" si="4"/>
        <v>1400</v>
      </c>
      <c r="Q157" s="211">
        <f t="shared" si="4"/>
        <v>130</v>
      </c>
    </row>
    <row r="158" spans="1:17" ht="19.5" customHeight="1" hidden="1">
      <c r="A158" s="871" t="s">
        <v>297</v>
      </c>
      <c r="B158" s="871"/>
      <c r="C158" s="865" t="s">
        <v>245</v>
      </c>
      <c r="D158" s="865" t="s">
        <v>223</v>
      </c>
      <c r="E158" s="865" t="s">
        <v>241</v>
      </c>
      <c r="F158" s="865" t="s">
        <v>404</v>
      </c>
      <c r="G158" s="865"/>
      <c r="H158" s="880">
        <f>H159</f>
        <v>0</v>
      </c>
      <c r="I158" s="341">
        <f>I159</f>
        <v>0</v>
      </c>
      <c r="J158" s="315"/>
      <c r="K158" s="202">
        <f>K159</f>
        <v>0</v>
      </c>
      <c r="L158" s="202">
        <f>L159</f>
        <v>0</v>
      </c>
      <c r="N158" s="211">
        <f t="shared" si="3"/>
        <v>0</v>
      </c>
      <c r="O158" s="211">
        <f t="shared" si="3"/>
        <v>0</v>
      </c>
      <c r="P158" s="211" t="e">
        <f t="shared" si="4"/>
        <v>#DIV/0!</v>
      </c>
      <c r="Q158" s="211" t="e">
        <f t="shared" si="4"/>
        <v>#DIV/0!</v>
      </c>
    </row>
    <row r="159" spans="1:17" ht="23.25" hidden="1">
      <c r="A159" s="871" t="s">
        <v>200</v>
      </c>
      <c r="B159" s="871"/>
      <c r="C159" s="865" t="s">
        <v>245</v>
      </c>
      <c r="D159" s="865" t="s">
        <v>223</v>
      </c>
      <c r="E159" s="865" t="s">
        <v>241</v>
      </c>
      <c r="F159" s="865" t="s">
        <v>404</v>
      </c>
      <c r="G159" s="865" t="s">
        <v>215</v>
      </c>
      <c r="H159" s="875"/>
      <c r="I159" s="1018"/>
      <c r="J159" s="315"/>
      <c r="K159" s="201"/>
      <c r="L159" s="201"/>
      <c r="N159" s="211">
        <f t="shared" si="3"/>
        <v>0</v>
      </c>
      <c r="O159" s="211">
        <f t="shared" si="3"/>
        <v>0</v>
      </c>
      <c r="P159" s="211" t="e">
        <f t="shared" si="4"/>
        <v>#DIV/0!</v>
      </c>
      <c r="Q159" s="211" t="e">
        <f t="shared" si="4"/>
        <v>#DIV/0!</v>
      </c>
    </row>
    <row r="160" spans="1:17" s="9" customFormat="1" ht="12.75" customHeight="1">
      <c r="A160" s="863" t="s">
        <v>12</v>
      </c>
      <c r="B160" s="863"/>
      <c r="C160" s="864" t="s">
        <v>245</v>
      </c>
      <c r="D160" s="864" t="s">
        <v>248</v>
      </c>
      <c r="E160" s="864"/>
      <c r="F160" s="864"/>
      <c r="G160" s="864"/>
      <c r="H160" s="881">
        <f>H161+H170+H180</f>
        <v>918.65</v>
      </c>
      <c r="I160" s="931">
        <f>I161+I170+I180</f>
        <v>132.5</v>
      </c>
      <c r="J160" s="334"/>
      <c r="K160" s="203">
        <f>K161+K170+K180</f>
        <v>100</v>
      </c>
      <c r="L160" s="203">
        <f>L161+L170+L180</f>
        <v>100</v>
      </c>
      <c r="N160" s="211">
        <f t="shared" si="3"/>
        <v>818.65</v>
      </c>
      <c r="O160" s="211">
        <f t="shared" si="3"/>
        <v>32.5</v>
      </c>
      <c r="P160" s="211">
        <f t="shared" si="4"/>
        <v>918.6500000000001</v>
      </c>
      <c r="Q160" s="211">
        <f t="shared" si="4"/>
        <v>132.5</v>
      </c>
    </row>
    <row r="161" spans="1:17" ht="18" hidden="1">
      <c r="A161" s="868" t="s">
        <v>249</v>
      </c>
      <c r="B161" s="868"/>
      <c r="C161" s="864" t="s">
        <v>245</v>
      </c>
      <c r="D161" s="864" t="s">
        <v>248</v>
      </c>
      <c r="E161" s="864" t="s">
        <v>211</v>
      </c>
      <c r="F161" s="864"/>
      <c r="G161" s="864"/>
      <c r="H161" s="881">
        <f>H162+H167</f>
        <v>0</v>
      </c>
      <c r="I161" s="931">
        <f>I162+I167</f>
        <v>0</v>
      </c>
      <c r="J161" s="315"/>
      <c r="K161" s="203">
        <f>K162+K167</f>
        <v>0</v>
      </c>
      <c r="L161" s="203">
        <f>L162+L167</f>
        <v>0</v>
      </c>
      <c r="N161" s="211">
        <f t="shared" si="3"/>
        <v>0</v>
      </c>
      <c r="O161" s="211">
        <f t="shared" si="3"/>
        <v>0</v>
      </c>
      <c r="P161" s="211" t="e">
        <f t="shared" si="4"/>
        <v>#DIV/0!</v>
      </c>
      <c r="Q161" s="211" t="e">
        <f t="shared" si="4"/>
        <v>#DIV/0!</v>
      </c>
    </row>
    <row r="162" spans="1:17" ht="18" hidden="1">
      <c r="A162" s="863" t="s">
        <v>12</v>
      </c>
      <c r="B162" s="863"/>
      <c r="C162" s="864" t="s">
        <v>245</v>
      </c>
      <c r="D162" s="864" t="s">
        <v>248</v>
      </c>
      <c r="E162" s="864" t="s">
        <v>211</v>
      </c>
      <c r="F162" s="865" t="s">
        <v>405</v>
      </c>
      <c r="G162" s="864"/>
      <c r="H162" s="881">
        <f>H163+H165</f>
        <v>0</v>
      </c>
      <c r="I162" s="931">
        <f>I163+I165</f>
        <v>0</v>
      </c>
      <c r="J162" s="315"/>
      <c r="K162" s="203">
        <f>K163+K165</f>
        <v>0</v>
      </c>
      <c r="L162" s="203">
        <f>L163+L165</f>
        <v>0</v>
      </c>
      <c r="N162" s="211">
        <f t="shared" si="3"/>
        <v>0</v>
      </c>
      <c r="O162" s="211">
        <f t="shared" si="3"/>
        <v>0</v>
      </c>
      <c r="P162" s="211" t="e">
        <f t="shared" si="4"/>
        <v>#DIV/0!</v>
      </c>
      <c r="Q162" s="211" t="e">
        <f t="shared" si="4"/>
        <v>#DIV/0!</v>
      </c>
    </row>
    <row r="163" spans="1:17" ht="34.5" hidden="1">
      <c r="A163" s="871" t="s">
        <v>406</v>
      </c>
      <c r="B163" s="871"/>
      <c r="C163" s="865" t="s">
        <v>245</v>
      </c>
      <c r="D163" s="865" t="s">
        <v>248</v>
      </c>
      <c r="E163" s="865" t="s">
        <v>211</v>
      </c>
      <c r="F163" s="865" t="s">
        <v>407</v>
      </c>
      <c r="G163" s="864"/>
      <c r="H163" s="880">
        <f>H164</f>
        <v>0</v>
      </c>
      <c r="I163" s="341">
        <f>I164</f>
        <v>0</v>
      </c>
      <c r="J163" s="315"/>
      <c r="K163" s="202">
        <f>K164</f>
        <v>0</v>
      </c>
      <c r="L163" s="202">
        <f>L164</f>
        <v>0</v>
      </c>
      <c r="N163" s="211">
        <f t="shared" si="3"/>
        <v>0</v>
      </c>
      <c r="O163" s="211">
        <f t="shared" si="3"/>
        <v>0</v>
      </c>
      <c r="P163" s="211" t="e">
        <f t="shared" si="4"/>
        <v>#DIV/0!</v>
      </c>
      <c r="Q163" s="211" t="e">
        <f t="shared" si="4"/>
        <v>#DIV/0!</v>
      </c>
    </row>
    <row r="164" spans="1:17" ht="39.75" customHeight="1" hidden="1">
      <c r="A164" s="877" t="s">
        <v>96</v>
      </c>
      <c r="B164" s="877"/>
      <c r="C164" s="865" t="s">
        <v>245</v>
      </c>
      <c r="D164" s="865" t="s">
        <v>248</v>
      </c>
      <c r="E164" s="865" t="s">
        <v>211</v>
      </c>
      <c r="F164" s="865" t="s">
        <v>407</v>
      </c>
      <c r="G164" s="865" t="s">
        <v>288</v>
      </c>
      <c r="H164" s="935"/>
      <c r="I164" s="1027"/>
      <c r="J164" s="315"/>
      <c r="K164" s="214"/>
      <c r="L164" s="214"/>
      <c r="N164" s="211">
        <f t="shared" si="3"/>
        <v>0</v>
      </c>
      <c r="O164" s="211">
        <f t="shared" si="3"/>
        <v>0</v>
      </c>
      <c r="P164" s="211" t="e">
        <f t="shared" si="4"/>
        <v>#DIV/0!</v>
      </c>
      <c r="Q164" s="211" t="e">
        <f t="shared" si="4"/>
        <v>#DIV/0!</v>
      </c>
    </row>
    <row r="165" spans="1:17" ht="20.25" customHeight="1" hidden="1">
      <c r="A165" s="871" t="s">
        <v>326</v>
      </c>
      <c r="B165" s="871"/>
      <c r="C165" s="865" t="s">
        <v>245</v>
      </c>
      <c r="D165" s="865" t="s">
        <v>248</v>
      </c>
      <c r="E165" s="865" t="s">
        <v>211</v>
      </c>
      <c r="F165" s="865" t="s">
        <v>327</v>
      </c>
      <c r="G165" s="865"/>
      <c r="H165" s="935">
        <f>H166</f>
        <v>0</v>
      </c>
      <c r="I165" s="1027">
        <f>I166</f>
        <v>0</v>
      </c>
      <c r="J165" s="315"/>
      <c r="K165" s="214">
        <f>K166</f>
        <v>0</v>
      </c>
      <c r="L165" s="214">
        <f>L166</f>
        <v>0</v>
      </c>
      <c r="N165" s="211">
        <f t="shared" si="3"/>
        <v>0</v>
      </c>
      <c r="O165" s="211">
        <f t="shared" si="3"/>
        <v>0</v>
      </c>
      <c r="P165" s="211" t="e">
        <f t="shared" si="4"/>
        <v>#DIV/0!</v>
      </c>
      <c r="Q165" s="211" t="e">
        <f t="shared" si="4"/>
        <v>#DIV/0!</v>
      </c>
    </row>
    <row r="166" spans="1:17" ht="39.75" customHeight="1" hidden="1">
      <c r="A166" s="871" t="s">
        <v>319</v>
      </c>
      <c r="B166" s="871"/>
      <c r="C166" s="865" t="s">
        <v>245</v>
      </c>
      <c r="D166" s="865" t="s">
        <v>248</v>
      </c>
      <c r="E166" s="865" t="s">
        <v>211</v>
      </c>
      <c r="F166" s="865" t="s">
        <v>327</v>
      </c>
      <c r="G166" s="865" t="s">
        <v>215</v>
      </c>
      <c r="H166" s="935"/>
      <c r="I166" s="1027"/>
      <c r="J166" s="315"/>
      <c r="K166" s="214"/>
      <c r="L166" s="214"/>
      <c r="N166" s="211">
        <f t="shared" si="3"/>
        <v>0</v>
      </c>
      <c r="O166" s="211">
        <f t="shared" si="3"/>
        <v>0</v>
      </c>
      <c r="P166" s="211" t="e">
        <f t="shared" si="4"/>
        <v>#DIV/0!</v>
      </c>
      <c r="Q166" s="211" t="e">
        <f t="shared" si="4"/>
        <v>#DIV/0!</v>
      </c>
    </row>
    <row r="167" spans="1:17" ht="43.5" customHeight="1" hidden="1">
      <c r="A167" s="816" t="s">
        <v>345</v>
      </c>
      <c r="B167" s="816"/>
      <c r="C167" s="865" t="s">
        <v>245</v>
      </c>
      <c r="D167" s="865" t="s">
        <v>248</v>
      </c>
      <c r="E167" s="865" t="s">
        <v>211</v>
      </c>
      <c r="F167" s="940" t="s">
        <v>456</v>
      </c>
      <c r="G167" s="865"/>
      <c r="H167" s="880">
        <f>H169</f>
        <v>0</v>
      </c>
      <c r="I167" s="1028">
        <f>I169</f>
        <v>0</v>
      </c>
      <c r="J167" s="315"/>
      <c r="K167" s="215">
        <f>K169</f>
        <v>0</v>
      </c>
      <c r="L167" s="215">
        <f>L169</f>
        <v>0</v>
      </c>
      <c r="N167" s="211">
        <f t="shared" si="3"/>
        <v>0</v>
      </c>
      <c r="O167" s="211">
        <f t="shared" si="3"/>
        <v>0</v>
      </c>
      <c r="P167" s="211" t="e">
        <f t="shared" si="4"/>
        <v>#DIV/0!</v>
      </c>
      <c r="Q167" s="211" t="e">
        <f t="shared" si="4"/>
        <v>#DIV/0!</v>
      </c>
    </row>
    <row r="168" spans="1:17" ht="45.75" hidden="1">
      <c r="A168" s="816" t="s">
        <v>345</v>
      </c>
      <c r="B168" s="816"/>
      <c r="C168" s="865" t="s">
        <v>245</v>
      </c>
      <c r="D168" s="865" t="s">
        <v>248</v>
      </c>
      <c r="E168" s="865" t="s">
        <v>211</v>
      </c>
      <c r="F168" s="940" t="s">
        <v>51</v>
      </c>
      <c r="G168" s="865"/>
      <c r="H168" s="880">
        <f>H169</f>
        <v>0</v>
      </c>
      <c r="I168" s="341">
        <f>I169</f>
        <v>0</v>
      </c>
      <c r="J168" s="315"/>
      <c r="K168" s="202">
        <f>K169</f>
        <v>0</v>
      </c>
      <c r="L168" s="202">
        <f>L169</f>
        <v>0</v>
      </c>
      <c r="N168" s="211">
        <f t="shared" si="3"/>
        <v>0</v>
      </c>
      <c r="O168" s="211">
        <f t="shared" si="3"/>
        <v>0</v>
      </c>
      <c r="P168" s="211" t="e">
        <f t="shared" si="4"/>
        <v>#DIV/0!</v>
      </c>
      <c r="Q168" s="211" t="e">
        <f t="shared" si="4"/>
        <v>#DIV/0!</v>
      </c>
    </row>
    <row r="169" spans="1:17" ht="34.5" hidden="1">
      <c r="A169" s="942" t="s">
        <v>289</v>
      </c>
      <c r="B169" s="942"/>
      <c r="C169" s="865" t="s">
        <v>245</v>
      </c>
      <c r="D169" s="865" t="s">
        <v>248</v>
      </c>
      <c r="E169" s="865" t="s">
        <v>211</v>
      </c>
      <c r="F169" s="940" t="s">
        <v>51</v>
      </c>
      <c r="G169" s="865" t="s">
        <v>288</v>
      </c>
      <c r="H169" s="880"/>
      <c r="I169" s="341"/>
      <c r="J169" s="343"/>
      <c r="K169" s="202"/>
      <c r="L169" s="202"/>
      <c r="N169" s="211">
        <f t="shared" si="3"/>
        <v>0</v>
      </c>
      <c r="O169" s="211">
        <f t="shared" si="3"/>
        <v>0</v>
      </c>
      <c r="P169" s="211" t="e">
        <f t="shared" si="4"/>
        <v>#DIV/0!</v>
      </c>
      <c r="Q169" s="211" t="e">
        <f t="shared" si="4"/>
        <v>#DIV/0!</v>
      </c>
    </row>
    <row r="170" spans="1:17" s="9" customFormat="1" ht="14.25" customHeight="1">
      <c r="A170" s="868" t="s">
        <v>250</v>
      </c>
      <c r="B170" s="868"/>
      <c r="C170" s="864" t="s">
        <v>245</v>
      </c>
      <c r="D170" s="864" t="s">
        <v>248</v>
      </c>
      <c r="E170" s="864" t="s">
        <v>212</v>
      </c>
      <c r="F170" s="864"/>
      <c r="G170" s="864"/>
      <c r="H170" s="881">
        <f>H173</f>
        <v>440</v>
      </c>
      <c r="I170" s="931">
        <f>I173</f>
        <v>125</v>
      </c>
      <c r="J170" s="344"/>
      <c r="K170" s="203">
        <f aca="true" t="shared" si="9" ref="K170:L178">K171</f>
        <v>100</v>
      </c>
      <c r="L170" s="203">
        <f t="shared" si="9"/>
        <v>100</v>
      </c>
      <c r="N170" s="211">
        <f t="shared" si="3"/>
        <v>340</v>
      </c>
      <c r="O170" s="211">
        <f t="shared" si="3"/>
        <v>25</v>
      </c>
      <c r="P170" s="211">
        <f t="shared" si="4"/>
        <v>440.00000000000006</v>
      </c>
      <c r="Q170" s="211">
        <f t="shared" si="4"/>
        <v>125</v>
      </c>
    </row>
    <row r="171" spans="1:17" ht="16.5" customHeight="1" hidden="1">
      <c r="A171" s="863" t="s">
        <v>12</v>
      </c>
      <c r="B171" s="863"/>
      <c r="C171" s="864" t="s">
        <v>245</v>
      </c>
      <c r="D171" s="864" t="s">
        <v>248</v>
      </c>
      <c r="E171" s="864" t="s">
        <v>212</v>
      </c>
      <c r="F171" s="865" t="s">
        <v>405</v>
      </c>
      <c r="G171" s="865"/>
      <c r="H171" s="880">
        <f aca="true" t="shared" si="10" ref="H171:I178">H172</f>
        <v>0</v>
      </c>
      <c r="I171" s="341">
        <f t="shared" si="10"/>
        <v>0</v>
      </c>
      <c r="J171" s="343"/>
      <c r="K171" s="202">
        <f t="shared" si="9"/>
        <v>100</v>
      </c>
      <c r="L171" s="202">
        <f t="shared" si="9"/>
        <v>100</v>
      </c>
      <c r="N171" s="211">
        <f t="shared" si="3"/>
        <v>-100</v>
      </c>
      <c r="O171" s="211">
        <f t="shared" si="3"/>
        <v>-100</v>
      </c>
      <c r="P171" s="211">
        <f t="shared" si="4"/>
        <v>0</v>
      </c>
      <c r="Q171" s="211">
        <f t="shared" si="4"/>
        <v>0</v>
      </c>
    </row>
    <row r="172" spans="1:17" ht="18" hidden="1">
      <c r="A172" s="868" t="s">
        <v>250</v>
      </c>
      <c r="B172" s="868"/>
      <c r="C172" s="864" t="s">
        <v>245</v>
      </c>
      <c r="D172" s="864" t="s">
        <v>248</v>
      </c>
      <c r="E172" s="864" t="s">
        <v>212</v>
      </c>
      <c r="F172" s="864"/>
      <c r="G172" s="864"/>
      <c r="H172" s="881">
        <f>H176</f>
        <v>0</v>
      </c>
      <c r="I172" s="931">
        <f>I176</f>
        <v>0</v>
      </c>
      <c r="J172" s="343"/>
      <c r="K172" s="203">
        <f>K176</f>
        <v>100</v>
      </c>
      <c r="L172" s="203">
        <f>L176</f>
        <v>100</v>
      </c>
      <c r="N172" s="211">
        <f t="shared" si="3"/>
        <v>-100</v>
      </c>
      <c r="O172" s="211">
        <f t="shared" si="3"/>
        <v>-100</v>
      </c>
      <c r="P172" s="211">
        <f t="shared" si="4"/>
        <v>0</v>
      </c>
      <c r="Q172" s="211">
        <f t="shared" si="4"/>
        <v>0</v>
      </c>
    </row>
    <row r="173" spans="1:17" ht="17.25" customHeight="1">
      <c r="A173" s="871" t="s">
        <v>196</v>
      </c>
      <c r="B173" s="868"/>
      <c r="C173" s="864" t="s">
        <v>245</v>
      </c>
      <c r="D173" s="897">
        <v>5</v>
      </c>
      <c r="E173" s="897">
        <v>2</v>
      </c>
      <c r="F173" s="943">
        <v>3500000000</v>
      </c>
      <c r="G173" s="944"/>
      <c r="H173" s="881">
        <f>H174</f>
        <v>440</v>
      </c>
      <c r="I173" s="931">
        <f>I174</f>
        <v>125</v>
      </c>
      <c r="J173" s="343"/>
      <c r="K173" s="203"/>
      <c r="L173" s="203"/>
      <c r="N173" s="211"/>
      <c r="O173" s="211"/>
      <c r="P173" s="211"/>
      <c r="Q173" s="211"/>
    </row>
    <row r="174" spans="1:17" ht="18">
      <c r="A174" s="871" t="s">
        <v>197</v>
      </c>
      <c r="B174" s="868"/>
      <c r="C174" s="864" t="s">
        <v>245</v>
      </c>
      <c r="D174" s="897">
        <v>5</v>
      </c>
      <c r="E174" s="897">
        <v>2</v>
      </c>
      <c r="F174" s="943">
        <v>3504900000</v>
      </c>
      <c r="G174" s="944"/>
      <c r="H174" s="881">
        <f>H175</f>
        <v>440</v>
      </c>
      <c r="I174" s="931">
        <f>I175</f>
        <v>125</v>
      </c>
      <c r="J174" s="343"/>
      <c r="K174" s="203"/>
      <c r="L174" s="203"/>
      <c r="N174" s="211"/>
      <c r="O174" s="211"/>
      <c r="P174" s="211"/>
      <c r="Q174" s="211"/>
    </row>
    <row r="175" spans="1:17" ht="23.25" customHeight="1">
      <c r="A175" s="871" t="s">
        <v>319</v>
      </c>
      <c r="B175" s="868"/>
      <c r="C175" s="864" t="s">
        <v>245</v>
      </c>
      <c r="D175" s="897">
        <v>5</v>
      </c>
      <c r="E175" s="897">
        <v>2</v>
      </c>
      <c r="F175" s="943">
        <v>3504900000</v>
      </c>
      <c r="G175" s="944">
        <v>200</v>
      </c>
      <c r="H175" s="881">
        <v>440</v>
      </c>
      <c r="I175" s="931">
        <v>125</v>
      </c>
      <c r="J175" s="343"/>
      <c r="K175" s="203"/>
      <c r="L175" s="203"/>
      <c r="N175" s="211"/>
      <c r="O175" s="211"/>
      <c r="P175" s="211"/>
      <c r="Q175" s="211"/>
    </row>
    <row r="176" spans="1:17" ht="45.75" hidden="1">
      <c r="A176" s="895" t="s">
        <v>438</v>
      </c>
      <c r="B176" s="895"/>
      <c r="C176" s="896">
        <v>950</v>
      </c>
      <c r="D176" s="897">
        <v>5</v>
      </c>
      <c r="E176" s="897">
        <v>2</v>
      </c>
      <c r="F176" s="898" t="s">
        <v>426</v>
      </c>
      <c r="G176" s="899" t="s">
        <v>429</v>
      </c>
      <c r="H176" s="872">
        <f t="shared" si="10"/>
        <v>0</v>
      </c>
      <c r="I176" s="1017">
        <f t="shared" si="10"/>
        <v>0</v>
      </c>
      <c r="J176" s="343"/>
      <c r="K176" s="200">
        <f t="shared" si="9"/>
        <v>100</v>
      </c>
      <c r="L176" s="200">
        <f t="shared" si="9"/>
        <v>100</v>
      </c>
      <c r="N176" s="211">
        <f aca="true" t="shared" si="11" ref="N176:O263">H176-K176</f>
        <v>-100</v>
      </c>
      <c r="O176" s="211">
        <f t="shared" si="11"/>
        <v>-100</v>
      </c>
      <c r="P176" s="211">
        <f aca="true" t="shared" si="12" ref="P176:Q263">H176/K176*100</f>
        <v>0</v>
      </c>
      <c r="Q176" s="211">
        <f t="shared" si="12"/>
        <v>0</v>
      </c>
    </row>
    <row r="177" spans="1:17" ht="57" hidden="1">
      <c r="A177" s="895" t="s">
        <v>336</v>
      </c>
      <c r="B177" s="895"/>
      <c r="C177" s="896">
        <v>950</v>
      </c>
      <c r="D177" s="897">
        <v>5</v>
      </c>
      <c r="E177" s="897">
        <v>2</v>
      </c>
      <c r="F177" s="898">
        <v>8801000000</v>
      </c>
      <c r="G177" s="899" t="s">
        <v>429</v>
      </c>
      <c r="H177" s="875">
        <f t="shared" si="10"/>
        <v>0</v>
      </c>
      <c r="I177" s="1018">
        <f t="shared" si="10"/>
        <v>0</v>
      </c>
      <c r="J177" s="343"/>
      <c r="K177" s="201">
        <f t="shared" si="9"/>
        <v>100</v>
      </c>
      <c r="L177" s="201">
        <f t="shared" si="9"/>
        <v>100</v>
      </c>
      <c r="N177" s="211">
        <f t="shared" si="11"/>
        <v>-100</v>
      </c>
      <c r="O177" s="211">
        <f t="shared" si="11"/>
        <v>-100</v>
      </c>
      <c r="P177" s="211">
        <f t="shared" si="12"/>
        <v>0</v>
      </c>
      <c r="Q177" s="211">
        <f t="shared" si="12"/>
        <v>0</v>
      </c>
    </row>
    <row r="178" spans="1:17" ht="18" hidden="1">
      <c r="A178" s="895" t="s">
        <v>439</v>
      </c>
      <c r="B178" s="895"/>
      <c r="C178" s="896">
        <v>950</v>
      </c>
      <c r="D178" s="897">
        <v>5</v>
      </c>
      <c r="E178" s="897">
        <v>2</v>
      </c>
      <c r="F178" s="898">
        <v>8801000001</v>
      </c>
      <c r="G178" s="899" t="s">
        <v>429</v>
      </c>
      <c r="H178" s="872">
        <f t="shared" si="10"/>
        <v>0</v>
      </c>
      <c r="I178" s="1017">
        <f t="shared" si="10"/>
        <v>0</v>
      </c>
      <c r="J178" s="343"/>
      <c r="K178" s="200">
        <f t="shared" si="9"/>
        <v>100</v>
      </c>
      <c r="L178" s="200">
        <f t="shared" si="9"/>
        <v>100</v>
      </c>
      <c r="N178" s="211">
        <f t="shared" si="11"/>
        <v>-100</v>
      </c>
      <c r="O178" s="211">
        <f t="shared" si="11"/>
        <v>-100</v>
      </c>
      <c r="P178" s="211">
        <f t="shared" si="12"/>
        <v>0</v>
      </c>
      <c r="Q178" s="211">
        <f t="shared" si="12"/>
        <v>0</v>
      </c>
    </row>
    <row r="179" spans="1:17" ht="23.25" hidden="1">
      <c r="A179" s="895" t="s">
        <v>319</v>
      </c>
      <c r="B179" s="895"/>
      <c r="C179" s="896">
        <v>950</v>
      </c>
      <c r="D179" s="897">
        <v>5</v>
      </c>
      <c r="E179" s="897">
        <v>2</v>
      </c>
      <c r="F179" s="898">
        <v>8801000001</v>
      </c>
      <c r="G179" s="899" t="s">
        <v>215</v>
      </c>
      <c r="H179" s="872">
        <v>0</v>
      </c>
      <c r="I179" s="1029">
        <v>0</v>
      </c>
      <c r="J179" s="343"/>
      <c r="K179" s="200">
        <v>100</v>
      </c>
      <c r="L179" s="218">
        <v>100</v>
      </c>
      <c r="N179" s="211">
        <f t="shared" si="11"/>
        <v>-100</v>
      </c>
      <c r="O179" s="211">
        <f t="shared" si="11"/>
        <v>-100</v>
      </c>
      <c r="P179" s="211">
        <f t="shared" si="12"/>
        <v>0</v>
      </c>
      <c r="Q179" s="211">
        <f t="shared" si="12"/>
        <v>0</v>
      </c>
    </row>
    <row r="180" spans="1:17" s="9" customFormat="1" ht="18">
      <c r="A180" s="868" t="s">
        <v>251</v>
      </c>
      <c r="B180" s="868"/>
      <c r="C180" s="864" t="s">
        <v>245</v>
      </c>
      <c r="D180" s="864" t="s">
        <v>248</v>
      </c>
      <c r="E180" s="864" t="s">
        <v>222</v>
      </c>
      <c r="F180" s="864"/>
      <c r="G180" s="864"/>
      <c r="H180" s="881">
        <f>H181+H193</f>
        <v>478.65</v>
      </c>
      <c r="I180" s="931">
        <f>I202</f>
        <v>7.5</v>
      </c>
      <c r="J180" s="334"/>
      <c r="K180" s="203">
        <f>K202</f>
        <v>0</v>
      </c>
      <c r="L180" s="203">
        <f>L202</f>
        <v>0</v>
      </c>
      <c r="N180" s="211">
        <f t="shared" si="11"/>
        <v>478.65</v>
      </c>
      <c r="O180" s="211">
        <f t="shared" si="11"/>
        <v>7.5</v>
      </c>
      <c r="P180" s="211" t="e">
        <f t="shared" si="12"/>
        <v>#DIV/0!</v>
      </c>
      <c r="Q180" s="211" t="e">
        <f t="shared" si="12"/>
        <v>#DIV/0!</v>
      </c>
    </row>
    <row r="181" spans="1:17" s="9" customFormat="1" ht="15.75" customHeight="1">
      <c r="A181" s="863" t="s">
        <v>12</v>
      </c>
      <c r="B181" s="868"/>
      <c r="C181" s="865" t="s">
        <v>245</v>
      </c>
      <c r="D181" s="864" t="s">
        <v>248</v>
      </c>
      <c r="E181" s="864" t="s">
        <v>222</v>
      </c>
      <c r="F181" s="865" t="s">
        <v>405</v>
      </c>
      <c r="G181" s="864"/>
      <c r="H181" s="881">
        <f>H182</f>
        <v>478.65</v>
      </c>
      <c r="I181" s="931">
        <f>I182</f>
        <v>681.4000000000001</v>
      </c>
      <c r="J181" s="334"/>
      <c r="K181" s="306"/>
      <c r="L181" s="306"/>
      <c r="N181" s="307"/>
      <c r="O181" s="307"/>
      <c r="P181" s="307"/>
      <c r="Q181" s="307"/>
    </row>
    <row r="182" spans="1:17" s="9" customFormat="1" ht="18">
      <c r="A182" s="874" t="s">
        <v>251</v>
      </c>
      <c r="B182" s="868"/>
      <c r="C182" s="865" t="s">
        <v>245</v>
      </c>
      <c r="D182" s="865" t="s">
        <v>248</v>
      </c>
      <c r="E182" s="865" t="s">
        <v>222</v>
      </c>
      <c r="F182" s="865" t="s">
        <v>408</v>
      </c>
      <c r="G182" s="865"/>
      <c r="H182" s="880">
        <f>H183+H187+H191+H189</f>
        <v>478.65</v>
      </c>
      <c r="I182" s="341">
        <f>I183+I185+I187+I191+I205</f>
        <v>681.4000000000001</v>
      </c>
      <c r="J182" s="334"/>
      <c r="K182" s="306"/>
      <c r="L182" s="306"/>
      <c r="N182" s="307"/>
      <c r="O182" s="307"/>
      <c r="P182" s="307"/>
      <c r="Q182" s="307"/>
    </row>
    <row r="183" spans="1:17" s="9" customFormat="1" ht="18">
      <c r="A183" s="868" t="s">
        <v>252</v>
      </c>
      <c r="B183" s="868"/>
      <c r="C183" s="865" t="s">
        <v>245</v>
      </c>
      <c r="D183" s="864" t="s">
        <v>248</v>
      </c>
      <c r="E183" s="864" t="s">
        <v>222</v>
      </c>
      <c r="F183" s="864" t="s">
        <v>6</v>
      </c>
      <c r="G183" s="865"/>
      <c r="H183" s="880">
        <f>H184</f>
        <v>56</v>
      </c>
      <c r="I183" s="341">
        <f>I184</f>
        <v>230.6</v>
      </c>
      <c r="J183" s="334"/>
      <c r="K183" s="306"/>
      <c r="L183" s="306"/>
      <c r="N183" s="307"/>
      <c r="O183" s="307"/>
      <c r="P183" s="307"/>
      <c r="Q183" s="307"/>
    </row>
    <row r="184" spans="1:17" s="9" customFormat="1" ht="27" customHeight="1">
      <c r="A184" s="871" t="s">
        <v>319</v>
      </c>
      <c r="B184" s="868"/>
      <c r="C184" s="865" t="s">
        <v>245</v>
      </c>
      <c r="D184" s="865" t="s">
        <v>248</v>
      </c>
      <c r="E184" s="865" t="s">
        <v>222</v>
      </c>
      <c r="F184" s="865" t="s">
        <v>6</v>
      </c>
      <c r="G184" s="865" t="s">
        <v>215</v>
      </c>
      <c r="H184" s="880">
        <v>56</v>
      </c>
      <c r="I184" s="341">
        <v>230.6</v>
      </c>
      <c r="J184" s="334"/>
      <c r="K184" s="306"/>
      <c r="L184" s="306"/>
      <c r="N184" s="307"/>
      <c r="O184" s="307"/>
      <c r="P184" s="307"/>
      <c r="Q184" s="307"/>
    </row>
    <row r="185" spans="1:17" s="9" customFormat="1" ht="22.5" hidden="1">
      <c r="A185" s="863" t="s">
        <v>63</v>
      </c>
      <c r="B185" s="868"/>
      <c r="C185" s="865" t="s">
        <v>245</v>
      </c>
      <c r="D185" s="864" t="s">
        <v>248</v>
      </c>
      <c r="E185" s="864" t="s">
        <v>222</v>
      </c>
      <c r="F185" s="864" t="s">
        <v>7</v>
      </c>
      <c r="G185" s="864"/>
      <c r="H185" s="881">
        <f>H186</f>
        <v>0</v>
      </c>
      <c r="I185" s="931">
        <f>I186</f>
        <v>0</v>
      </c>
      <c r="J185" s="334"/>
      <c r="K185" s="306"/>
      <c r="L185" s="306"/>
      <c r="N185" s="307"/>
      <c r="O185" s="307"/>
      <c r="P185" s="307"/>
      <c r="Q185" s="307"/>
    </row>
    <row r="186" spans="1:17" s="9" customFormat="1" ht="23.25" hidden="1">
      <c r="A186" s="874" t="s">
        <v>200</v>
      </c>
      <c r="B186" s="868"/>
      <c r="C186" s="865" t="s">
        <v>245</v>
      </c>
      <c r="D186" s="865" t="s">
        <v>248</v>
      </c>
      <c r="E186" s="865" t="s">
        <v>222</v>
      </c>
      <c r="F186" s="865" t="s">
        <v>7</v>
      </c>
      <c r="G186" s="865" t="s">
        <v>215</v>
      </c>
      <c r="H186" s="872">
        <v>0</v>
      </c>
      <c r="I186" s="1017">
        <v>0</v>
      </c>
      <c r="J186" s="334"/>
      <c r="K186" s="306"/>
      <c r="L186" s="306"/>
      <c r="N186" s="307"/>
      <c r="O186" s="307"/>
      <c r="P186" s="307"/>
      <c r="Q186" s="307"/>
    </row>
    <row r="187" spans="1:17" s="9" customFormat="1" ht="30.75" customHeight="1">
      <c r="A187" s="868" t="s">
        <v>64</v>
      </c>
      <c r="B187" s="868"/>
      <c r="C187" s="865" t="s">
        <v>245</v>
      </c>
      <c r="D187" s="864" t="s">
        <v>248</v>
      </c>
      <c r="E187" s="864" t="s">
        <v>222</v>
      </c>
      <c r="F187" s="864" t="s">
        <v>8</v>
      </c>
      <c r="G187" s="864"/>
      <c r="H187" s="866">
        <f>H188</f>
        <v>152.13</v>
      </c>
      <c r="I187" s="1015">
        <f>I188</f>
        <v>80</v>
      </c>
      <c r="J187" s="334"/>
      <c r="K187" s="306"/>
      <c r="L187" s="306"/>
      <c r="N187" s="307"/>
      <c r="O187" s="307"/>
      <c r="P187" s="307"/>
      <c r="Q187" s="307"/>
    </row>
    <row r="188" spans="1:17" s="9" customFormat="1" ht="28.5" customHeight="1">
      <c r="A188" s="871" t="s">
        <v>200</v>
      </c>
      <c r="B188" s="868"/>
      <c r="C188" s="865" t="s">
        <v>245</v>
      </c>
      <c r="D188" s="865" t="s">
        <v>248</v>
      </c>
      <c r="E188" s="865" t="s">
        <v>222</v>
      </c>
      <c r="F188" s="865" t="s">
        <v>8</v>
      </c>
      <c r="G188" s="865" t="s">
        <v>215</v>
      </c>
      <c r="H188" s="872">
        <v>152.13</v>
      </c>
      <c r="I188" s="1017">
        <v>80</v>
      </c>
      <c r="J188" s="334"/>
      <c r="K188" s="306"/>
      <c r="L188" s="306"/>
      <c r="N188" s="307"/>
      <c r="O188" s="307"/>
      <c r="P188" s="307"/>
      <c r="Q188" s="307"/>
    </row>
    <row r="189" spans="1:17" s="9" customFormat="1" ht="40.5" customHeight="1" hidden="1">
      <c r="A189" s="910" t="s">
        <v>575</v>
      </c>
      <c r="B189" s="868"/>
      <c r="C189" s="865" t="s">
        <v>245</v>
      </c>
      <c r="D189" s="865" t="s">
        <v>248</v>
      </c>
      <c r="E189" s="865" t="s">
        <v>222</v>
      </c>
      <c r="F189" s="945">
        <v>3505074110</v>
      </c>
      <c r="G189" s="945"/>
      <c r="H189" s="872">
        <v>0</v>
      </c>
      <c r="I189" s="1017"/>
      <c r="J189" s="334"/>
      <c r="K189" s="306"/>
      <c r="L189" s="306"/>
      <c r="N189" s="307"/>
      <c r="O189" s="307"/>
      <c r="P189" s="307"/>
      <c r="Q189" s="307"/>
    </row>
    <row r="190" spans="1:17" s="9" customFormat="1" ht="22.5" hidden="1">
      <c r="A190" s="910" t="s">
        <v>200</v>
      </c>
      <c r="B190" s="868"/>
      <c r="C190" s="865"/>
      <c r="D190" s="865" t="s">
        <v>248</v>
      </c>
      <c r="E190" s="865" t="s">
        <v>222</v>
      </c>
      <c r="F190" s="945">
        <v>3505074110</v>
      </c>
      <c r="G190" s="945">
        <v>200</v>
      </c>
      <c r="H190" s="872">
        <v>0</v>
      </c>
      <c r="I190" s="1017"/>
      <c r="J190" s="334"/>
      <c r="K190" s="306"/>
      <c r="L190" s="306"/>
      <c r="N190" s="307"/>
      <c r="O190" s="307"/>
      <c r="P190" s="307"/>
      <c r="Q190" s="307"/>
    </row>
    <row r="191" spans="1:17" s="9" customFormat="1" ht="33" customHeight="1">
      <c r="A191" s="1006" t="s">
        <v>344</v>
      </c>
      <c r="B191" s="868"/>
      <c r="C191" s="865" t="s">
        <v>245</v>
      </c>
      <c r="D191" s="865" t="s">
        <v>248</v>
      </c>
      <c r="E191" s="865" t="s">
        <v>222</v>
      </c>
      <c r="F191" s="865" t="s">
        <v>365</v>
      </c>
      <c r="G191" s="865"/>
      <c r="H191" s="872">
        <f>H192</f>
        <v>270.52</v>
      </c>
      <c r="I191" s="1017">
        <f>I192</f>
        <v>363.3</v>
      </c>
      <c r="J191" s="334"/>
      <c r="K191" s="306"/>
      <c r="L191" s="306"/>
      <c r="N191" s="307"/>
      <c r="O191" s="307"/>
      <c r="P191" s="307"/>
      <c r="Q191" s="307"/>
    </row>
    <row r="192" spans="1:17" s="9" customFormat="1" ht="27.75" customHeight="1">
      <c r="A192" s="954" t="s">
        <v>319</v>
      </c>
      <c r="B192" s="868"/>
      <c r="C192" s="865" t="s">
        <v>245</v>
      </c>
      <c r="D192" s="865" t="s">
        <v>248</v>
      </c>
      <c r="E192" s="865" t="s">
        <v>222</v>
      </c>
      <c r="F192" s="865" t="s">
        <v>365</v>
      </c>
      <c r="G192" s="865" t="s">
        <v>215</v>
      </c>
      <c r="H192" s="872">
        <v>270.52</v>
      </c>
      <c r="I192" s="1017">
        <v>363.3</v>
      </c>
      <c r="J192" s="334"/>
      <c r="K192" s="306"/>
      <c r="L192" s="306"/>
      <c r="N192" s="307"/>
      <c r="O192" s="307"/>
      <c r="P192" s="307"/>
      <c r="Q192" s="307"/>
    </row>
    <row r="193" spans="1:17" s="9" customFormat="1" ht="97.5" customHeight="1" hidden="1">
      <c r="A193" s="949" t="s">
        <v>529</v>
      </c>
      <c r="B193" s="868"/>
      <c r="C193" s="865" t="s">
        <v>245</v>
      </c>
      <c r="D193" s="950" t="s">
        <v>248</v>
      </c>
      <c r="E193" s="950" t="s">
        <v>222</v>
      </c>
      <c r="F193" s="950" t="s">
        <v>531</v>
      </c>
      <c r="G193" s="950"/>
      <c r="H193" s="951">
        <f>H194</f>
        <v>0</v>
      </c>
      <c r="I193" s="1030">
        <f>I194</f>
        <v>2488.1000000000004</v>
      </c>
      <c r="J193" s="334"/>
      <c r="K193" s="306"/>
      <c r="L193" s="306"/>
      <c r="N193" s="307"/>
      <c r="O193" s="307"/>
      <c r="P193" s="307"/>
      <c r="Q193" s="307"/>
    </row>
    <row r="194" spans="1:17" s="9" customFormat="1" ht="40.5" customHeight="1" hidden="1">
      <c r="A194" s="953" t="s">
        <v>576</v>
      </c>
      <c r="B194" s="868"/>
      <c r="C194" s="865" t="s">
        <v>245</v>
      </c>
      <c r="D194" s="950" t="s">
        <v>248</v>
      </c>
      <c r="E194" s="950" t="s">
        <v>222</v>
      </c>
      <c r="F194" s="950" t="s">
        <v>533</v>
      </c>
      <c r="G194" s="950"/>
      <c r="H194" s="951">
        <f>H197</f>
        <v>0</v>
      </c>
      <c r="I194" s="1030">
        <f>I197+I199+I195</f>
        <v>2488.1000000000004</v>
      </c>
      <c r="J194" s="334"/>
      <c r="K194" s="306"/>
      <c r="L194" s="306"/>
      <c r="N194" s="307"/>
      <c r="O194" s="307"/>
      <c r="P194" s="307"/>
      <c r="Q194" s="307"/>
    </row>
    <row r="195" spans="1:17" s="9" customFormat="1" ht="33.75" hidden="1">
      <c r="A195" s="953" t="s">
        <v>577</v>
      </c>
      <c r="B195" s="868"/>
      <c r="C195" s="865" t="s">
        <v>245</v>
      </c>
      <c r="D195" s="950" t="s">
        <v>248</v>
      </c>
      <c r="E195" s="950" t="s">
        <v>222</v>
      </c>
      <c r="F195" s="950" t="s">
        <v>534</v>
      </c>
      <c r="G195" s="950"/>
      <c r="H195" s="951">
        <f>H196</f>
        <v>0</v>
      </c>
      <c r="I195" s="1030">
        <f>I196</f>
        <v>8.3</v>
      </c>
      <c r="J195" s="334"/>
      <c r="K195" s="306"/>
      <c r="L195" s="306"/>
      <c r="N195" s="307"/>
      <c r="O195" s="307"/>
      <c r="P195" s="307"/>
      <c r="Q195" s="307"/>
    </row>
    <row r="196" spans="1:17" s="9" customFormat="1" ht="22.5" hidden="1">
      <c r="A196" s="953" t="s">
        <v>200</v>
      </c>
      <c r="B196" s="868"/>
      <c r="C196" s="865" t="s">
        <v>245</v>
      </c>
      <c r="D196" s="950" t="s">
        <v>248</v>
      </c>
      <c r="E196" s="950" t="s">
        <v>222</v>
      </c>
      <c r="F196" s="950" t="s">
        <v>534</v>
      </c>
      <c r="G196" s="950" t="s">
        <v>215</v>
      </c>
      <c r="H196" s="951">
        <v>0</v>
      </c>
      <c r="I196" s="1030">
        <v>8.3</v>
      </c>
      <c r="J196" s="334"/>
      <c r="K196" s="306"/>
      <c r="L196" s="306"/>
      <c r="N196" s="307"/>
      <c r="O196" s="307"/>
      <c r="P196" s="307"/>
      <c r="Q196" s="307"/>
    </row>
    <row r="197" spans="1:17" s="9" customFormat="1" ht="22.5" hidden="1">
      <c r="A197" s="953" t="s">
        <v>578</v>
      </c>
      <c r="B197" s="868"/>
      <c r="C197" s="865" t="s">
        <v>245</v>
      </c>
      <c r="D197" s="950" t="s">
        <v>248</v>
      </c>
      <c r="E197" s="950" t="s">
        <v>222</v>
      </c>
      <c r="F197" s="950" t="s">
        <v>579</v>
      </c>
      <c r="G197" s="950"/>
      <c r="H197" s="951">
        <f>H198</f>
        <v>0</v>
      </c>
      <c r="I197" s="1030">
        <f>I198</f>
        <v>1542.5</v>
      </c>
      <c r="J197" s="334"/>
      <c r="K197" s="306"/>
      <c r="L197" s="306"/>
      <c r="N197" s="307"/>
      <c r="O197" s="307"/>
      <c r="P197" s="307"/>
      <c r="Q197" s="307"/>
    </row>
    <row r="198" spans="1:17" s="9" customFormat="1" ht="22.5" hidden="1">
      <c r="A198" s="953" t="s">
        <v>200</v>
      </c>
      <c r="B198" s="868"/>
      <c r="C198" s="865" t="s">
        <v>245</v>
      </c>
      <c r="D198" s="950" t="s">
        <v>248</v>
      </c>
      <c r="E198" s="950" t="s">
        <v>222</v>
      </c>
      <c r="F198" s="950" t="s">
        <v>579</v>
      </c>
      <c r="G198" s="950" t="s">
        <v>215</v>
      </c>
      <c r="H198" s="951">
        <v>0</v>
      </c>
      <c r="I198" s="1030">
        <v>1542.5</v>
      </c>
      <c r="J198" s="334"/>
      <c r="K198" s="306"/>
      <c r="L198" s="306"/>
      <c r="N198" s="307"/>
      <c r="O198" s="307"/>
      <c r="P198" s="307"/>
      <c r="Q198" s="307"/>
    </row>
    <row r="199" spans="1:17" s="9" customFormat="1" ht="18" hidden="1">
      <c r="A199" s="953" t="s">
        <v>528</v>
      </c>
      <c r="B199" s="868"/>
      <c r="C199" s="865" t="s">
        <v>245</v>
      </c>
      <c r="D199" s="950" t="s">
        <v>248</v>
      </c>
      <c r="E199" s="950" t="s">
        <v>222</v>
      </c>
      <c r="F199" s="950" t="s">
        <v>579</v>
      </c>
      <c r="G199" s="950"/>
      <c r="H199" s="951">
        <f>H200</f>
        <v>786.7</v>
      </c>
      <c r="I199" s="1030">
        <f>I200</f>
        <v>937.3</v>
      </c>
      <c r="J199" s="334"/>
      <c r="K199" s="306"/>
      <c r="L199" s="306"/>
      <c r="N199" s="307"/>
      <c r="O199" s="307"/>
      <c r="P199" s="307"/>
      <c r="Q199" s="307"/>
    </row>
    <row r="200" spans="1:17" s="9" customFormat="1" ht="22.5" hidden="1">
      <c r="A200" s="953" t="s">
        <v>200</v>
      </c>
      <c r="B200" s="868"/>
      <c r="C200" s="865" t="s">
        <v>245</v>
      </c>
      <c r="D200" s="950" t="s">
        <v>248</v>
      </c>
      <c r="E200" s="950" t="s">
        <v>222</v>
      </c>
      <c r="F200" s="950" t="s">
        <v>579</v>
      </c>
      <c r="G200" s="950" t="s">
        <v>215</v>
      </c>
      <c r="H200" s="951">
        <v>786.7</v>
      </c>
      <c r="I200" s="1030">
        <v>937.3</v>
      </c>
      <c r="J200" s="334"/>
      <c r="K200" s="306"/>
      <c r="L200" s="306"/>
      <c r="N200" s="307"/>
      <c r="O200" s="307"/>
      <c r="P200" s="307"/>
      <c r="Q200" s="307"/>
    </row>
    <row r="201" spans="1:12" ht="63" hidden="1">
      <c r="A201" s="949" t="s">
        <v>529</v>
      </c>
      <c r="B201" s="954"/>
      <c r="C201" s="865" t="s">
        <v>245</v>
      </c>
      <c r="D201" s="950" t="s">
        <v>248</v>
      </c>
      <c r="E201" s="950" t="s">
        <v>222</v>
      </c>
      <c r="F201" s="950" t="s">
        <v>531</v>
      </c>
      <c r="G201" s="950"/>
      <c r="H201" s="955">
        <f>H202</f>
        <v>0</v>
      </c>
      <c r="I201" s="1030">
        <f>I202</f>
        <v>7.5</v>
      </c>
      <c r="J201" s="315"/>
      <c r="K201" s="1"/>
      <c r="L201" s="1"/>
    </row>
    <row r="202" spans="1:12" ht="45" hidden="1">
      <c r="A202" s="953" t="s">
        <v>530</v>
      </c>
      <c r="B202" s="954"/>
      <c r="C202" s="865" t="s">
        <v>245</v>
      </c>
      <c r="D202" s="950" t="s">
        <v>248</v>
      </c>
      <c r="E202" s="950" t="s">
        <v>222</v>
      </c>
      <c r="F202" s="950" t="s">
        <v>533</v>
      </c>
      <c r="G202" s="950"/>
      <c r="H202" s="955">
        <f>H203</f>
        <v>0</v>
      </c>
      <c r="I202" s="1030">
        <f>I203+I205+I207</f>
        <v>7.5</v>
      </c>
      <c r="J202" s="315"/>
      <c r="K202" s="1"/>
      <c r="L202" s="1"/>
    </row>
    <row r="203" spans="1:12" ht="18" hidden="1">
      <c r="A203" s="953" t="s">
        <v>532</v>
      </c>
      <c r="B203" s="954"/>
      <c r="C203" s="865" t="s">
        <v>245</v>
      </c>
      <c r="D203" s="950" t="s">
        <v>248</v>
      </c>
      <c r="E203" s="950" t="s">
        <v>222</v>
      </c>
      <c r="F203" s="950" t="s">
        <v>534</v>
      </c>
      <c r="G203" s="950"/>
      <c r="H203" s="955">
        <f>H204</f>
        <v>0</v>
      </c>
      <c r="I203" s="1030">
        <f>I204</f>
        <v>0</v>
      </c>
      <c r="J203" s="315"/>
      <c r="K203" s="1"/>
      <c r="L203" s="1"/>
    </row>
    <row r="204" spans="1:12" ht="22.5" hidden="1">
      <c r="A204" s="953" t="s">
        <v>200</v>
      </c>
      <c r="B204" s="954"/>
      <c r="C204" s="865" t="s">
        <v>245</v>
      </c>
      <c r="D204" s="950" t="s">
        <v>248</v>
      </c>
      <c r="E204" s="950" t="s">
        <v>222</v>
      </c>
      <c r="F204" s="950" t="s">
        <v>534</v>
      </c>
      <c r="G204" s="950" t="s">
        <v>215</v>
      </c>
      <c r="H204" s="955">
        <v>0</v>
      </c>
      <c r="I204" s="1030"/>
      <c r="J204" s="315"/>
      <c r="K204" s="1"/>
      <c r="L204" s="1"/>
    </row>
    <row r="205" spans="1:12" ht="18" hidden="1">
      <c r="A205" s="953" t="s">
        <v>527</v>
      </c>
      <c r="B205" s="954"/>
      <c r="C205" s="865" t="s">
        <v>245</v>
      </c>
      <c r="D205" s="950" t="s">
        <v>248</v>
      </c>
      <c r="E205" s="950" t="s">
        <v>222</v>
      </c>
      <c r="F205" s="950" t="s">
        <v>535</v>
      </c>
      <c r="G205" s="950"/>
      <c r="H205" s="955"/>
      <c r="I205" s="1030">
        <f>I206</f>
        <v>7.5</v>
      </c>
      <c r="J205" s="315"/>
      <c r="K205" s="1"/>
      <c r="L205" s="1"/>
    </row>
    <row r="206" spans="1:12" ht="22.5" hidden="1">
      <c r="A206" s="953" t="s">
        <v>200</v>
      </c>
      <c r="B206" s="954"/>
      <c r="C206" s="865" t="s">
        <v>245</v>
      </c>
      <c r="D206" s="950" t="s">
        <v>248</v>
      </c>
      <c r="E206" s="950" t="s">
        <v>222</v>
      </c>
      <c r="F206" s="950" t="s">
        <v>535</v>
      </c>
      <c r="G206" s="950" t="s">
        <v>215</v>
      </c>
      <c r="H206" s="955"/>
      <c r="I206" s="1030">
        <v>7.5</v>
      </c>
      <c r="J206" s="315"/>
      <c r="K206" s="1"/>
      <c r="L206" s="1"/>
    </row>
    <row r="207" spans="1:17" s="9" customFormat="1" ht="22.5" hidden="1">
      <c r="A207" s="868" t="s">
        <v>64</v>
      </c>
      <c r="B207" s="868"/>
      <c r="C207" s="864" t="s">
        <v>245</v>
      </c>
      <c r="D207" s="864" t="s">
        <v>248</v>
      </c>
      <c r="E207" s="864" t="s">
        <v>222</v>
      </c>
      <c r="F207" s="864" t="s">
        <v>8</v>
      </c>
      <c r="G207" s="864"/>
      <c r="H207" s="866">
        <f>H208</f>
        <v>0</v>
      </c>
      <c r="I207" s="1015">
        <f>I208</f>
        <v>0</v>
      </c>
      <c r="J207" s="334"/>
      <c r="K207" s="198">
        <f>K208</f>
        <v>0</v>
      </c>
      <c r="L207" s="198">
        <f>L208</f>
        <v>0</v>
      </c>
      <c r="N207" s="211">
        <f t="shared" si="11"/>
        <v>0</v>
      </c>
      <c r="O207" s="211">
        <f t="shared" si="11"/>
        <v>0</v>
      </c>
      <c r="P207" s="211" t="e">
        <f t="shared" si="12"/>
        <v>#DIV/0!</v>
      </c>
      <c r="Q207" s="211" t="e">
        <f t="shared" si="12"/>
        <v>#DIV/0!</v>
      </c>
    </row>
    <row r="208" spans="1:17" ht="23.25" hidden="1">
      <c r="A208" s="871" t="s">
        <v>200</v>
      </c>
      <c r="B208" s="871"/>
      <c r="C208" s="865" t="s">
        <v>245</v>
      </c>
      <c r="D208" s="865" t="s">
        <v>248</v>
      </c>
      <c r="E208" s="865" t="s">
        <v>222</v>
      </c>
      <c r="F208" s="865" t="s">
        <v>8</v>
      </c>
      <c r="G208" s="865" t="s">
        <v>215</v>
      </c>
      <c r="H208" s="872">
        <v>0</v>
      </c>
      <c r="I208" s="1017">
        <v>0</v>
      </c>
      <c r="J208" s="315"/>
      <c r="K208" s="200">
        <v>0</v>
      </c>
      <c r="L208" s="200">
        <v>0</v>
      </c>
      <c r="N208" s="211">
        <f t="shared" si="11"/>
        <v>0</v>
      </c>
      <c r="O208" s="211">
        <f t="shared" si="11"/>
        <v>0</v>
      </c>
      <c r="P208" s="211" t="e">
        <f t="shared" si="12"/>
        <v>#DIV/0!</v>
      </c>
      <c r="Q208" s="211" t="e">
        <f t="shared" si="12"/>
        <v>#DIV/0!</v>
      </c>
    </row>
    <row r="209" spans="1:17" ht="18" hidden="1">
      <c r="A209" s="957"/>
      <c r="B209" s="957"/>
      <c r="C209" s="865"/>
      <c r="D209" s="865"/>
      <c r="E209" s="865"/>
      <c r="F209" s="865"/>
      <c r="G209" s="865"/>
      <c r="H209" s="872"/>
      <c r="I209" s="1017"/>
      <c r="J209" s="315"/>
      <c r="K209" s="200"/>
      <c r="L209" s="200"/>
      <c r="N209" s="211">
        <f t="shared" si="11"/>
        <v>0</v>
      </c>
      <c r="O209" s="211">
        <f t="shared" si="11"/>
        <v>0</v>
      </c>
      <c r="P209" s="211" t="e">
        <f t="shared" si="12"/>
        <v>#DIV/0!</v>
      </c>
      <c r="Q209" s="211" t="e">
        <f t="shared" si="12"/>
        <v>#DIV/0!</v>
      </c>
    </row>
    <row r="210" spans="1:17" ht="22.5" hidden="1">
      <c r="A210" s="959" t="s">
        <v>344</v>
      </c>
      <c r="B210" s="959"/>
      <c r="C210" s="865" t="s">
        <v>245</v>
      </c>
      <c r="D210" s="865" t="s">
        <v>248</v>
      </c>
      <c r="E210" s="865" t="s">
        <v>222</v>
      </c>
      <c r="F210" s="865" t="s">
        <v>341</v>
      </c>
      <c r="G210" s="865"/>
      <c r="H210" s="872">
        <f>H211</f>
        <v>0</v>
      </c>
      <c r="I210" s="1017">
        <f>I211</f>
        <v>0</v>
      </c>
      <c r="J210" s="315"/>
      <c r="K210" s="200">
        <f>K211</f>
        <v>0</v>
      </c>
      <c r="L210" s="200">
        <f>L211</f>
        <v>0</v>
      </c>
      <c r="N210" s="211">
        <f t="shared" si="11"/>
        <v>0</v>
      </c>
      <c r="O210" s="211">
        <f t="shared" si="11"/>
        <v>0</v>
      </c>
      <c r="P210" s="211" t="e">
        <f t="shared" si="12"/>
        <v>#DIV/0!</v>
      </c>
      <c r="Q210" s="211" t="e">
        <f t="shared" si="12"/>
        <v>#DIV/0!</v>
      </c>
    </row>
    <row r="211" spans="1:17" ht="22.5" hidden="1">
      <c r="A211" s="960" t="s">
        <v>319</v>
      </c>
      <c r="B211" s="960"/>
      <c r="C211" s="865" t="s">
        <v>245</v>
      </c>
      <c r="D211" s="865" t="s">
        <v>248</v>
      </c>
      <c r="E211" s="865" t="s">
        <v>222</v>
      </c>
      <c r="F211" s="865" t="s">
        <v>341</v>
      </c>
      <c r="G211" s="865" t="s">
        <v>215</v>
      </c>
      <c r="H211" s="872"/>
      <c r="I211" s="1017"/>
      <c r="J211" s="315"/>
      <c r="K211" s="200"/>
      <c r="L211" s="200"/>
      <c r="N211" s="211">
        <f t="shared" si="11"/>
        <v>0</v>
      </c>
      <c r="O211" s="211">
        <f t="shared" si="11"/>
        <v>0</v>
      </c>
      <c r="P211" s="211" t="e">
        <f t="shared" si="12"/>
        <v>#DIV/0!</v>
      </c>
      <c r="Q211" s="211" t="e">
        <f t="shared" si="12"/>
        <v>#DIV/0!</v>
      </c>
    </row>
    <row r="212" spans="1:17" ht="33.75" hidden="1">
      <c r="A212" s="959" t="s">
        <v>346</v>
      </c>
      <c r="B212" s="959"/>
      <c r="C212" s="865" t="s">
        <v>245</v>
      </c>
      <c r="D212" s="865" t="s">
        <v>248</v>
      </c>
      <c r="E212" s="865" t="s">
        <v>222</v>
      </c>
      <c r="F212" s="865" t="s">
        <v>342</v>
      </c>
      <c r="G212" s="865"/>
      <c r="H212" s="872">
        <f>H213</f>
        <v>0</v>
      </c>
      <c r="I212" s="1017">
        <f>I213</f>
        <v>0</v>
      </c>
      <c r="J212" s="315"/>
      <c r="K212" s="200">
        <f>K213</f>
        <v>0</v>
      </c>
      <c r="L212" s="200">
        <f>L213</f>
        <v>0</v>
      </c>
      <c r="N212" s="211">
        <f t="shared" si="11"/>
        <v>0</v>
      </c>
      <c r="O212" s="211">
        <f t="shared" si="11"/>
        <v>0</v>
      </c>
      <c r="P212" s="211" t="e">
        <f t="shared" si="12"/>
        <v>#DIV/0!</v>
      </c>
      <c r="Q212" s="211" t="e">
        <f t="shared" si="12"/>
        <v>#DIV/0!</v>
      </c>
    </row>
    <row r="213" spans="1:17" ht="22.5" hidden="1">
      <c r="A213" s="960" t="s">
        <v>319</v>
      </c>
      <c r="B213" s="960"/>
      <c r="C213" s="865" t="s">
        <v>245</v>
      </c>
      <c r="D213" s="865" t="s">
        <v>248</v>
      </c>
      <c r="E213" s="865" t="s">
        <v>222</v>
      </c>
      <c r="F213" s="865" t="s">
        <v>342</v>
      </c>
      <c r="G213" s="865" t="s">
        <v>215</v>
      </c>
      <c r="H213" s="872"/>
      <c r="I213" s="1017"/>
      <c r="J213" s="315"/>
      <c r="K213" s="200"/>
      <c r="L213" s="200"/>
      <c r="N213" s="211">
        <f t="shared" si="11"/>
        <v>0</v>
      </c>
      <c r="O213" s="211">
        <f t="shared" si="11"/>
        <v>0</v>
      </c>
      <c r="P213" s="211" t="e">
        <f t="shared" si="12"/>
        <v>#DIV/0!</v>
      </c>
      <c r="Q213" s="211" t="e">
        <f t="shared" si="12"/>
        <v>#DIV/0!</v>
      </c>
    </row>
    <row r="214" spans="1:17" s="9" customFormat="1" ht="15" customHeight="1">
      <c r="A214" s="863" t="s">
        <v>253</v>
      </c>
      <c r="B214" s="863"/>
      <c r="C214" s="864" t="s">
        <v>245</v>
      </c>
      <c r="D214" s="864" t="s">
        <v>254</v>
      </c>
      <c r="E214" s="864"/>
      <c r="F214" s="864"/>
      <c r="G214" s="864"/>
      <c r="H214" s="881">
        <f>H215</f>
        <v>20</v>
      </c>
      <c r="I214" s="931">
        <f>I215</f>
        <v>5</v>
      </c>
      <c r="J214" s="334"/>
      <c r="K214" s="203">
        <f>K215</f>
        <v>15</v>
      </c>
      <c r="L214" s="203">
        <f>L215</f>
        <v>15</v>
      </c>
      <c r="N214" s="211">
        <f t="shared" si="11"/>
        <v>5</v>
      </c>
      <c r="O214" s="211">
        <f t="shared" si="11"/>
        <v>-10</v>
      </c>
      <c r="P214" s="211">
        <f t="shared" si="12"/>
        <v>133.33333333333331</v>
      </c>
      <c r="Q214" s="211">
        <f t="shared" si="12"/>
        <v>33.33333333333333</v>
      </c>
    </row>
    <row r="215" spans="1:17" s="9" customFormat="1" ht="27" customHeight="1">
      <c r="A215" s="863" t="s">
        <v>219</v>
      </c>
      <c r="B215" s="863"/>
      <c r="C215" s="864" t="s">
        <v>245</v>
      </c>
      <c r="D215" s="864" t="s">
        <v>254</v>
      </c>
      <c r="E215" s="864" t="s">
        <v>248</v>
      </c>
      <c r="F215" s="864"/>
      <c r="G215" s="864"/>
      <c r="H215" s="881">
        <f>H217</f>
        <v>20</v>
      </c>
      <c r="I215" s="931">
        <f>I217</f>
        <v>5</v>
      </c>
      <c r="J215" s="334"/>
      <c r="K215" s="203">
        <f>K217</f>
        <v>15</v>
      </c>
      <c r="L215" s="203">
        <f>L217</f>
        <v>15</v>
      </c>
      <c r="N215" s="211">
        <f t="shared" si="11"/>
        <v>5</v>
      </c>
      <c r="O215" s="211">
        <f t="shared" si="11"/>
        <v>-10</v>
      </c>
      <c r="P215" s="211">
        <f t="shared" si="12"/>
        <v>133.33333333333331</v>
      </c>
      <c r="Q215" s="211">
        <f t="shared" si="12"/>
        <v>33.33333333333333</v>
      </c>
    </row>
    <row r="216" spans="1:17" s="9" customFormat="1" ht="30.75" customHeight="1">
      <c r="A216" s="863" t="s">
        <v>195</v>
      </c>
      <c r="B216" s="863"/>
      <c r="C216" s="864" t="s">
        <v>245</v>
      </c>
      <c r="D216" s="864" t="s">
        <v>254</v>
      </c>
      <c r="E216" s="864" t="s">
        <v>248</v>
      </c>
      <c r="F216" s="864" t="s">
        <v>414</v>
      </c>
      <c r="G216" s="864"/>
      <c r="H216" s="881">
        <f>H217</f>
        <v>20</v>
      </c>
      <c r="I216" s="931">
        <f>I217</f>
        <v>5</v>
      </c>
      <c r="J216" s="334"/>
      <c r="K216" s="203">
        <f>K217</f>
        <v>15</v>
      </c>
      <c r="L216" s="203">
        <f>L217</f>
        <v>15</v>
      </c>
      <c r="N216" s="211">
        <f t="shared" si="11"/>
        <v>5</v>
      </c>
      <c r="O216" s="211">
        <f t="shared" si="11"/>
        <v>-10</v>
      </c>
      <c r="P216" s="211">
        <f t="shared" si="12"/>
        <v>133.33333333333331</v>
      </c>
      <c r="Q216" s="211">
        <f t="shared" si="12"/>
        <v>33.33333333333333</v>
      </c>
    </row>
    <row r="217" spans="1:17" ht="32.25" customHeight="1">
      <c r="A217" s="978" t="s">
        <v>291</v>
      </c>
      <c r="B217" s="978"/>
      <c r="C217" s="865" t="s">
        <v>245</v>
      </c>
      <c r="D217" s="865" t="s">
        <v>254</v>
      </c>
      <c r="E217" s="865" t="s">
        <v>248</v>
      </c>
      <c r="F217" s="865" t="s">
        <v>413</v>
      </c>
      <c r="G217" s="865"/>
      <c r="H217" s="880">
        <f>H218</f>
        <v>20</v>
      </c>
      <c r="I217" s="341">
        <f>I218</f>
        <v>5</v>
      </c>
      <c r="J217" s="315"/>
      <c r="K217" s="202">
        <f>K218</f>
        <v>15</v>
      </c>
      <c r="L217" s="202">
        <f>L218</f>
        <v>15</v>
      </c>
      <c r="N217" s="211">
        <f t="shared" si="11"/>
        <v>5</v>
      </c>
      <c r="O217" s="211">
        <f t="shared" si="11"/>
        <v>-10</v>
      </c>
      <c r="P217" s="211">
        <f t="shared" si="12"/>
        <v>133.33333333333331</v>
      </c>
      <c r="Q217" s="211">
        <f t="shared" si="12"/>
        <v>33.33333333333333</v>
      </c>
    </row>
    <row r="218" spans="1:17" ht="27.75" customHeight="1">
      <c r="A218" s="874" t="s">
        <v>319</v>
      </c>
      <c r="B218" s="874"/>
      <c r="C218" s="865" t="s">
        <v>245</v>
      </c>
      <c r="D218" s="865" t="s">
        <v>254</v>
      </c>
      <c r="E218" s="865" t="s">
        <v>248</v>
      </c>
      <c r="F218" s="865" t="s">
        <v>413</v>
      </c>
      <c r="G218" s="865" t="s">
        <v>215</v>
      </c>
      <c r="H218" s="880">
        <v>20</v>
      </c>
      <c r="I218" s="341">
        <v>5</v>
      </c>
      <c r="J218" s="315"/>
      <c r="K218" s="202">
        <v>15</v>
      </c>
      <c r="L218" s="202">
        <v>15</v>
      </c>
      <c r="N218" s="211">
        <f t="shared" si="11"/>
        <v>5</v>
      </c>
      <c r="O218" s="211">
        <f t="shared" si="11"/>
        <v>-10</v>
      </c>
      <c r="P218" s="211">
        <f t="shared" si="12"/>
        <v>133.33333333333331</v>
      </c>
      <c r="Q218" s="211">
        <f t="shared" si="12"/>
        <v>33.33333333333333</v>
      </c>
    </row>
    <row r="219" spans="1:17" ht="18" hidden="1">
      <c r="A219" s="874" t="s">
        <v>54</v>
      </c>
      <c r="B219" s="874"/>
      <c r="C219" s="865" t="s">
        <v>245</v>
      </c>
      <c r="D219" s="865" t="s">
        <v>254</v>
      </c>
      <c r="E219" s="865" t="s">
        <v>248</v>
      </c>
      <c r="F219" s="865" t="s">
        <v>220</v>
      </c>
      <c r="G219" s="865" t="s">
        <v>215</v>
      </c>
      <c r="H219" s="880">
        <v>20</v>
      </c>
      <c r="I219" s="341">
        <v>20</v>
      </c>
      <c r="J219" s="315"/>
      <c r="K219" s="202">
        <v>20</v>
      </c>
      <c r="L219" s="202">
        <v>20</v>
      </c>
      <c r="N219" s="211">
        <f t="shared" si="11"/>
        <v>0</v>
      </c>
      <c r="O219" s="211">
        <f t="shared" si="11"/>
        <v>0</v>
      </c>
      <c r="P219" s="211">
        <f t="shared" si="12"/>
        <v>100</v>
      </c>
      <c r="Q219" s="211">
        <f t="shared" si="12"/>
        <v>100</v>
      </c>
    </row>
    <row r="220" spans="1:17" ht="18" hidden="1">
      <c r="A220" s="874" t="s">
        <v>225</v>
      </c>
      <c r="B220" s="874"/>
      <c r="C220" s="865" t="s">
        <v>245</v>
      </c>
      <c r="D220" s="865" t="s">
        <v>254</v>
      </c>
      <c r="E220" s="865" t="s">
        <v>248</v>
      </c>
      <c r="F220" s="865" t="s">
        <v>220</v>
      </c>
      <c r="G220" s="865" t="s">
        <v>215</v>
      </c>
      <c r="H220" s="872">
        <v>20</v>
      </c>
      <c r="I220" s="1017">
        <v>20</v>
      </c>
      <c r="J220" s="315"/>
      <c r="K220" s="200">
        <v>20</v>
      </c>
      <c r="L220" s="200">
        <v>20</v>
      </c>
      <c r="N220" s="211">
        <f t="shared" si="11"/>
        <v>0</v>
      </c>
      <c r="O220" s="211">
        <f t="shared" si="11"/>
        <v>0</v>
      </c>
      <c r="P220" s="211">
        <f t="shared" si="12"/>
        <v>100</v>
      </c>
      <c r="Q220" s="211">
        <f t="shared" si="12"/>
        <v>100</v>
      </c>
    </row>
    <row r="221" spans="1:17" ht="18" hidden="1">
      <c r="A221" s="871" t="s">
        <v>230</v>
      </c>
      <c r="B221" s="871"/>
      <c r="C221" s="865" t="s">
        <v>245</v>
      </c>
      <c r="D221" s="865" t="s">
        <v>254</v>
      </c>
      <c r="E221" s="865" t="s">
        <v>248</v>
      </c>
      <c r="F221" s="865" t="s">
        <v>220</v>
      </c>
      <c r="G221" s="865" t="s">
        <v>215</v>
      </c>
      <c r="H221" s="880">
        <v>20</v>
      </c>
      <c r="I221" s="341">
        <v>20</v>
      </c>
      <c r="J221" s="315"/>
      <c r="K221" s="202">
        <v>20</v>
      </c>
      <c r="L221" s="202">
        <v>20</v>
      </c>
      <c r="N221" s="211">
        <f t="shared" si="11"/>
        <v>0</v>
      </c>
      <c r="O221" s="211">
        <f t="shared" si="11"/>
        <v>0</v>
      </c>
      <c r="P221" s="211">
        <f t="shared" si="12"/>
        <v>100</v>
      </c>
      <c r="Q221" s="211">
        <f t="shared" si="12"/>
        <v>100</v>
      </c>
    </row>
    <row r="222" spans="1:17" s="9" customFormat="1" ht="12" customHeight="1">
      <c r="A222" s="868" t="s">
        <v>285</v>
      </c>
      <c r="B222" s="868"/>
      <c r="C222" s="864" t="s">
        <v>245</v>
      </c>
      <c r="D222" s="864" t="s">
        <v>255</v>
      </c>
      <c r="E222" s="864"/>
      <c r="F222" s="864"/>
      <c r="G222" s="864"/>
      <c r="H222" s="881">
        <f>H223</f>
        <v>3453.93</v>
      </c>
      <c r="I222" s="931">
        <f>I223</f>
        <v>2345.5</v>
      </c>
      <c r="J222" s="334"/>
      <c r="K222" s="203">
        <f>K223</f>
        <v>3542.8</v>
      </c>
      <c r="L222" s="203">
        <f>L223</f>
        <v>3542.8</v>
      </c>
      <c r="N222" s="211">
        <f t="shared" si="11"/>
        <v>-88.87000000000035</v>
      </c>
      <c r="O222" s="211">
        <f t="shared" si="11"/>
        <v>-1197.3000000000002</v>
      </c>
      <c r="P222" s="211">
        <f t="shared" si="12"/>
        <v>97.49153212148582</v>
      </c>
      <c r="Q222" s="211">
        <f t="shared" si="12"/>
        <v>66.20469684994919</v>
      </c>
    </row>
    <row r="223" spans="1:17" s="9" customFormat="1" ht="14.25" customHeight="1">
      <c r="A223" s="863" t="s">
        <v>88</v>
      </c>
      <c r="B223" s="863"/>
      <c r="C223" s="864" t="s">
        <v>245</v>
      </c>
      <c r="D223" s="864" t="s">
        <v>255</v>
      </c>
      <c r="E223" s="864" t="s">
        <v>211</v>
      </c>
      <c r="F223" s="864"/>
      <c r="G223" s="864"/>
      <c r="H223" s="881">
        <f>H224+H240</f>
        <v>3453.93</v>
      </c>
      <c r="I223" s="931">
        <f>I224+I234+I240+I244</f>
        <v>2345.5</v>
      </c>
      <c r="J223" s="334"/>
      <c r="K223" s="203">
        <f>K224</f>
        <v>3542.8</v>
      </c>
      <c r="L223" s="203">
        <f>L224</f>
        <v>3542.8</v>
      </c>
      <c r="N223" s="211">
        <f t="shared" si="11"/>
        <v>-88.87000000000035</v>
      </c>
      <c r="O223" s="211">
        <f t="shared" si="11"/>
        <v>-1197.3000000000002</v>
      </c>
      <c r="P223" s="211">
        <f t="shared" si="12"/>
        <v>97.49153212148582</v>
      </c>
      <c r="Q223" s="211">
        <f t="shared" si="12"/>
        <v>66.20469684994919</v>
      </c>
    </row>
    <row r="224" spans="1:17" ht="18">
      <c r="A224" s="874" t="s">
        <v>415</v>
      </c>
      <c r="B224" s="874"/>
      <c r="C224" s="865" t="s">
        <v>245</v>
      </c>
      <c r="D224" s="865" t="s">
        <v>255</v>
      </c>
      <c r="E224" s="865" t="s">
        <v>211</v>
      </c>
      <c r="F224" s="865" t="s">
        <v>416</v>
      </c>
      <c r="G224" s="865"/>
      <c r="H224" s="880">
        <f>H227+H235</f>
        <v>3453.93</v>
      </c>
      <c r="I224" s="341">
        <f>I227</f>
        <v>2345.5</v>
      </c>
      <c r="J224" s="315"/>
      <c r="K224" s="202">
        <f>K227</f>
        <v>3542.8</v>
      </c>
      <c r="L224" s="202">
        <f>L227</f>
        <v>3542.8</v>
      </c>
      <c r="N224" s="211">
        <f t="shared" si="11"/>
        <v>-88.87000000000035</v>
      </c>
      <c r="O224" s="211">
        <f t="shared" si="11"/>
        <v>-1197.3000000000002</v>
      </c>
      <c r="P224" s="211">
        <f t="shared" si="12"/>
        <v>97.49153212148582</v>
      </c>
      <c r="Q224" s="211">
        <f t="shared" si="12"/>
        <v>66.20469684994919</v>
      </c>
    </row>
    <row r="225" spans="1:17" ht="18" hidden="1">
      <c r="A225" s="874" t="s">
        <v>281</v>
      </c>
      <c r="B225" s="874"/>
      <c r="C225" s="865" t="s">
        <v>245</v>
      </c>
      <c r="D225" s="865" t="s">
        <v>255</v>
      </c>
      <c r="E225" s="865" t="s">
        <v>211</v>
      </c>
      <c r="F225" s="865" t="s">
        <v>417</v>
      </c>
      <c r="G225" s="865"/>
      <c r="H225" s="880">
        <f>H226</f>
        <v>0</v>
      </c>
      <c r="I225" s="341">
        <f>I226</f>
        <v>0</v>
      </c>
      <c r="J225" s="315"/>
      <c r="K225" s="202">
        <f>K226</f>
        <v>0</v>
      </c>
      <c r="L225" s="202">
        <f>L226</f>
        <v>0</v>
      </c>
      <c r="N225" s="211">
        <f t="shared" si="11"/>
        <v>0</v>
      </c>
      <c r="O225" s="211">
        <f t="shared" si="11"/>
        <v>0</v>
      </c>
      <c r="P225" s="211" t="e">
        <f t="shared" si="12"/>
        <v>#DIV/0!</v>
      </c>
      <c r="Q225" s="211" t="e">
        <f t="shared" si="12"/>
        <v>#DIV/0!</v>
      </c>
    </row>
    <row r="226" spans="1:17" ht="23.25" hidden="1">
      <c r="A226" s="874" t="s">
        <v>200</v>
      </c>
      <c r="B226" s="874"/>
      <c r="C226" s="865" t="s">
        <v>245</v>
      </c>
      <c r="D226" s="865" t="s">
        <v>255</v>
      </c>
      <c r="E226" s="865" t="s">
        <v>211</v>
      </c>
      <c r="F226" s="865" t="s">
        <v>417</v>
      </c>
      <c r="G226" s="865" t="s">
        <v>215</v>
      </c>
      <c r="H226" s="880"/>
      <c r="I226" s="341"/>
      <c r="J226" s="315"/>
      <c r="K226" s="202"/>
      <c r="L226" s="202"/>
      <c r="N226" s="211">
        <f t="shared" si="11"/>
        <v>0</v>
      </c>
      <c r="O226" s="211">
        <f t="shared" si="11"/>
        <v>0</v>
      </c>
      <c r="P226" s="211" t="e">
        <f t="shared" si="12"/>
        <v>#DIV/0!</v>
      </c>
      <c r="Q226" s="211" t="e">
        <f t="shared" si="12"/>
        <v>#DIV/0!</v>
      </c>
    </row>
    <row r="227" spans="1:17" ht="28.5" customHeight="1">
      <c r="A227" s="871" t="s">
        <v>418</v>
      </c>
      <c r="B227" s="871"/>
      <c r="C227" s="865" t="s">
        <v>245</v>
      </c>
      <c r="D227" s="865" t="s">
        <v>255</v>
      </c>
      <c r="E227" s="865" t="s">
        <v>211</v>
      </c>
      <c r="F227" s="865" t="s">
        <v>419</v>
      </c>
      <c r="G227" s="865"/>
      <c r="H227" s="880">
        <f>H228+H233+H234+H244</f>
        <v>2709.1</v>
      </c>
      <c r="I227" s="341">
        <f>I228+I233</f>
        <v>2345.5</v>
      </c>
      <c r="J227" s="315"/>
      <c r="K227" s="202">
        <f>K228+K233</f>
        <v>3542.8</v>
      </c>
      <c r="L227" s="202">
        <f>L228+L233</f>
        <v>3542.8</v>
      </c>
      <c r="N227" s="211">
        <f t="shared" si="11"/>
        <v>-833.7000000000003</v>
      </c>
      <c r="O227" s="211">
        <f t="shared" si="11"/>
        <v>-1197.3000000000002</v>
      </c>
      <c r="P227" s="211">
        <f t="shared" si="12"/>
        <v>76.46776560912272</v>
      </c>
      <c r="Q227" s="211">
        <f t="shared" si="12"/>
        <v>66.20469684994919</v>
      </c>
    </row>
    <row r="228" spans="1:17" ht="76.5" customHeight="1">
      <c r="A228" s="871" t="s">
        <v>198</v>
      </c>
      <c r="B228" s="874"/>
      <c r="C228" s="865" t="s">
        <v>245</v>
      </c>
      <c r="D228" s="865" t="s">
        <v>255</v>
      </c>
      <c r="E228" s="865" t="s">
        <v>211</v>
      </c>
      <c r="F228" s="865" t="s">
        <v>419</v>
      </c>
      <c r="G228" s="865" t="s">
        <v>199</v>
      </c>
      <c r="H228" s="875">
        <v>2212.67</v>
      </c>
      <c r="I228" s="1018">
        <f>1641-7.5</f>
        <v>1633.5</v>
      </c>
      <c r="J228" s="331"/>
      <c r="K228" s="201">
        <v>2561.9</v>
      </c>
      <c r="L228" s="201">
        <v>2561.9</v>
      </c>
      <c r="N228" s="211">
        <f t="shared" si="11"/>
        <v>-349.23</v>
      </c>
      <c r="O228" s="211">
        <f t="shared" si="11"/>
        <v>-928.4000000000001</v>
      </c>
      <c r="P228" s="211">
        <f t="shared" si="12"/>
        <v>86.36832038721262</v>
      </c>
      <c r="Q228" s="211">
        <f t="shared" si="12"/>
        <v>63.76127093173035</v>
      </c>
    </row>
    <row r="229" spans="1:17" ht="15" customHeight="1" hidden="1">
      <c r="A229" s="874" t="s">
        <v>54</v>
      </c>
      <c r="B229" s="874"/>
      <c r="C229" s="865" t="s">
        <v>245</v>
      </c>
      <c r="D229" s="865" t="s">
        <v>255</v>
      </c>
      <c r="E229" s="865" t="s">
        <v>211</v>
      </c>
      <c r="F229" s="963" t="s">
        <v>419</v>
      </c>
      <c r="G229" s="865" t="s">
        <v>199</v>
      </c>
      <c r="H229" s="875" t="s">
        <v>277</v>
      </c>
      <c r="I229" s="1018" t="s">
        <v>277</v>
      </c>
      <c r="J229" s="315"/>
      <c r="K229" s="201" t="s">
        <v>277</v>
      </c>
      <c r="L229" s="201" t="s">
        <v>277</v>
      </c>
      <c r="N229" s="211">
        <f t="shared" si="11"/>
        <v>0</v>
      </c>
      <c r="O229" s="211">
        <f t="shared" si="11"/>
        <v>0</v>
      </c>
      <c r="P229" s="211">
        <f t="shared" si="12"/>
        <v>100</v>
      </c>
      <c r="Q229" s="211">
        <f t="shared" si="12"/>
        <v>100</v>
      </c>
    </row>
    <row r="230" spans="1:17" ht="30" customHeight="1" hidden="1">
      <c r="A230" s="874" t="s">
        <v>216</v>
      </c>
      <c r="B230" s="874"/>
      <c r="C230" s="865" t="s">
        <v>245</v>
      </c>
      <c r="D230" s="865" t="s">
        <v>255</v>
      </c>
      <c r="E230" s="865" t="s">
        <v>211</v>
      </c>
      <c r="F230" s="963" t="s">
        <v>419</v>
      </c>
      <c r="G230" s="865" t="s">
        <v>199</v>
      </c>
      <c r="H230" s="875" t="s">
        <v>277</v>
      </c>
      <c r="I230" s="1018" t="s">
        <v>277</v>
      </c>
      <c r="J230" s="315"/>
      <c r="K230" s="201" t="s">
        <v>277</v>
      </c>
      <c r="L230" s="201" t="s">
        <v>277</v>
      </c>
      <c r="N230" s="211">
        <f t="shared" si="11"/>
        <v>0</v>
      </c>
      <c r="O230" s="211">
        <f t="shared" si="11"/>
        <v>0</v>
      </c>
      <c r="P230" s="211">
        <f t="shared" si="12"/>
        <v>100</v>
      </c>
      <c r="Q230" s="211">
        <f t="shared" si="12"/>
        <v>100</v>
      </c>
    </row>
    <row r="231" spans="1:17" ht="15" customHeight="1" hidden="1">
      <c r="A231" s="871" t="s">
        <v>217</v>
      </c>
      <c r="B231" s="871"/>
      <c r="C231" s="865" t="s">
        <v>245</v>
      </c>
      <c r="D231" s="865" t="s">
        <v>255</v>
      </c>
      <c r="E231" s="865" t="s">
        <v>211</v>
      </c>
      <c r="F231" s="963" t="s">
        <v>419</v>
      </c>
      <c r="G231" s="865" t="s">
        <v>199</v>
      </c>
      <c r="H231" s="875" t="s">
        <v>278</v>
      </c>
      <c r="I231" s="1018" t="s">
        <v>278</v>
      </c>
      <c r="J231" s="315"/>
      <c r="K231" s="201" t="s">
        <v>278</v>
      </c>
      <c r="L231" s="201" t="s">
        <v>278</v>
      </c>
      <c r="N231" s="211">
        <f t="shared" si="11"/>
        <v>0</v>
      </c>
      <c r="O231" s="211">
        <f t="shared" si="11"/>
        <v>0</v>
      </c>
      <c r="P231" s="211">
        <f t="shared" si="12"/>
        <v>100</v>
      </c>
      <c r="Q231" s="211">
        <f t="shared" si="12"/>
        <v>100</v>
      </c>
    </row>
    <row r="232" spans="1:17" ht="15" customHeight="1" hidden="1">
      <c r="A232" s="874" t="s">
        <v>218</v>
      </c>
      <c r="B232" s="874"/>
      <c r="C232" s="865" t="s">
        <v>245</v>
      </c>
      <c r="D232" s="865" t="s">
        <v>255</v>
      </c>
      <c r="E232" s="865" t="s">
        <v>211</v>
      </c>
      <c r="F232" s="963" t="s">
        <v>419</v>
      </c>
      <c r="G232" s="865" t="s">
        <v>199</v>
      </c>
      <c r="H232" s="875" t="s">
        <v>279</v>
      </c>
      <c r="I232" s="1018" t="s">
        <v>279</v>
      </c>
      <c r="J232" s="315"/>
      <c r="K232" s="201" t="s">
        <v>279</v>
      </c>
      <c r="L232" s="201" t="s">
        <v>279</v>
      </c>
      <c r="N232" s="211">
        <f t="shared" si="11"/>
        <v>0</v>
      </c>
      <c r="O232" s="211">
        <f t="shared" si="11"/>
        <v>0</v>
      </c>
      <c r="P232" s="211">
        <f t="shared" si="12"/>
        <v>100</v>
      </c>
      <c r="Q232" s="211">
        <f t="shared" si="12"/>
        <v>100</v>
      </c>
    </row>
    <row r="233" spans="1:17" ht="43.5" customHeight="1">
      <c r="A233" s="874" t="s">
        <v>319</v>
      </c>
      <c r="B233" s="874"/>
      <c r="C233" s="865" t="s">
        <v>245</v>
      </c>
      <c r="D233" s="865" t="s">
        <v>255</v>
      </c>
      <c r="E233" s="865" t="s">
        <v>211</v>
      </c>
      <c r="F233" s="865" t="s">
        <v>419</v>
      </c>
      <c r="G233" s="865" t="s">
        <v>215</v>
      </c>
      <c r="H233" s="875">
        <v>486.43</v>
      </c>
      <c r="I233" s="1018">
        <v>712</v>
      </c>
      <c r="J233" s="315"/>
      <c r="K233" s="224">
        <v>980.9</v>
      </c>
      <c r="L233" s="224">
        <v>980.9</v>
      </c>
      <c r="N233" s="211">
        <f t="shared" si="11"/>
        <v>-494.46999999999997</v>
      </c>
      <c r="O233" s="211">
        <f t="shared" si="11"/>
        <v>-268.9</v>
      </c>
      <c r="P233" s="211">
        <f t="shared" si="12"/>
        <v>49.590172290753394</v>
      </c>
      <c r="Q233" s="211">
        <f t="shared" si="12"/>
        <v>72.58640024467327</v>
      </c>
    </row>
    <row r="234" spans="1:17" ht="18">
      <c r="A234" s="871" t="s">
        <v>201</v>
      </c>
      <c r="B234" s="1031"/>
      <c r="C234" s="967" t="s">
        <v>245</v>
      </c>
      <c r="D234" s="967" t="s">
        <v>255</v>
      </c>
      <c r="E234" s="967" t="s">
        <v>211</v>
      </c>
      <c r="F234" s="865" t="s">
        <v>419</v>
      </c>
      <c r="G234" s="967" t="s">
        <v>202</v>
      </c>
      <c r="H234" s="883">
        <v>10</v>
      </c>
      <c r="I234" s="1018">
        <f>I235</f>
        <v>0</v>
      </c>
      <c r="J234" s="315"/>
      <c r="K234" s="224"/>
      <c r="L234" s="224"/>
      <c r="N234" s="211"/>
      <c r="O234" s="211"/>
      <c r="P234" s="211"/>
      <c r="Q234" s="211"/>
    </row>
    <row r="235" spans="1:17" ht="51.75" customHeight="1">
      <c r="A235" s="1032" t="s">
        <v>671</v>
      </c>
      <c r="B235" s="1031"/>
      <c r="C235" s="967" t="s">
        <v>245</v>
      </c>
      <c r="D235" s="967" t="s">
        <v>255</v>
      </c>
      <c r="E235" s="967" t="s">
        <v>211</v>
      </c>
      <c r="F235" s="968" t="s">
        <v>670</v>
      </c>
      <c r="G235" s="967"/>
      <c r="H235" s="883">
        <f>H237</f>
        <v>744.83</v>
      </c>
      <c r="I235" s="1018">
        <f>I238</f>
        <v>0</v>
      </c>
      <c r="J235" s="315"/>
      <c r="K235" s="224"/>
      <c r="L235" s="224"/>
      <c r="N235" s="211"/>
      <c r="O235" s="211"/>
      <c r="P235" s="211"/>
      <c r="Q235" s="211"/>
    </row>
    <row r="236" spans="1:17" ht="18" hidden="1">
      <c r="A236" s="1033" t="s">
        <v>582</v>
      </c>
      <c r="B236" s="1031"/>
      <c r="C236" s="967" t="s">
        <v>245</v>
      </c>
      <c r="D236" s="967" t="s">
        <v>255</v>
      </c>
      <c r="E236" s="967" t="s">
        <v>211</v>
      </c>
      <c r="F236" s="1034">
        <v>7000117001</v>
      </c>
      <c r="G236" s="967"/>
      <c r="H236" s="883">
        <v>0</v>
      </c>
      <c r="I236" s="1018"/>
      <c r="J236" s="315"/>
      <c r="K236" s="224"/>
      <c r="L236" s="224"/>
      <c r="N236" s="211"/>
      <c r="O236" s="211"/>
      <c r="P236" s="211"/>
      <c r="Q236" s="211"/>
    </row>
    <row r="237" spans="1:17" ht="27" customHeight="1">
      <c r="A237" s="1033" t="s">
        <v>319</v>
      </c>
      <c r="B237" s="1033"/>
      <c r="C237" s="967" t="s">
        <v>245</v>
      </c>
      <c r="D237" s="967" t="s">
        <v>255</v>
      </c>
      <c r="E237" s="967" t="s">
        <v>211</v>
      </c>
      <c r="F237" s="968" t="s">
        <v>670</v>
      </c>
      <c r="G237" s="967" t="s">
        <v>215</v>
      </c>
      <c r="H237" s="883">
        <v>744.83</v>
      </c>
      <c r="I237" s="1018"/>
      <c r="J237" s="315"/>
      <c r="K237" s="224"/>
      <c r="L237" s="224"/>
      <c r="N237" s="211"/>
      <c r="O237" s="211"/>
      <c r="P237" s="211"/>
      <c r="Q237" s="211"/>
    </row>
    <row r="238" spans="1:17" ht="33.75" hidden="1">
      <c r="A238" s="971" t="s">
        <v>176</v>
      </c>
      <c r="B238" s="971"/>
      <c r="C238" s="865" t="s">
        <v>245</v>
      </c>
      <c r="D238" s="865" t="s">
        <v>255</v>
      </c>
      <c r="E238" s="865" t="s">
        <v>211</v>
      </c>
      <c r="F238" s="972" t="s">
        <v>178</v>
      </c>
      <c r="G238" s="865"/>
      <c r="H238" s="875">
        <f>H239</f>
        <v>0</v>
      </c>
      <c r="I238" s="1018">
        <f>I239</f>
        <v>0</v>
      </c>
      <c r="J238" s="315"/>
      <c r="K238" s="224"/>
      <c r="L238" s="224"/>
      <c r="N238" s="211"/>
      <c r="O238" s="211"/>
      <c r="P238" s="211"/>
      <c r="Q238" s="211"/>
    </row>
    <row r="239" spans="1:17" ht="23.25" hidden="1">
      <c r="A239" s="874" t="s">
        <v>319</v>
      </c>
      <c r="B239" s="874"/>
      <c r="C239" s="865" t="s">
        <v>245</v>
      </c>
      <c r="D239" s="865" t="s">
        <v>255</v>
      </c>
      <c r="E239" s="865" t="s">
        <v>211</v>
      </c>
      <c r="F239" s="972" t="s">
        <v>178</v>
      </c>
      <c r="G239" s="865" t="s">
        <v>215</v>
      </c>
      <c r="H239" s="875">
        <v>0</v>
      </c>
      <c r="I239" s="1018"/>
      <c r="J239" s="315"/>
      <c r="K239" s="224"/>
      <c r="L239" s="224"/>
      <c r="N239" s="211"/>
      <c r="O239" s="211"/>
      <c r="P239" s="211"/>
      <c r="Q239" s="211"/>
    </row>
    <row r="240" spans="1:17" ht="52.5" hidden="1">
      <c r="A240" s="1007" t="s">
        <v>366</v>
      </c>
      <c r="B240" s="874"/>
      <c r="C240" s="865" t="s">
        <v>245</v>
      </c>
      <c r="D240" s="865" t="s">
        <v>255</v>
      </c>
      <c r="E240" s="865" t="s">
        <v>211</v>
      </c>
      <c r="F240" s="974">
        <v>7000000000</v>
      </c>
      <c r="G240" s="865"/>
      <c r="H240" s="875">
        <f aca="true" t="shared" si="13" ref="H240:I242">H241</f>
        <v>0</v>
      </c>
      <c r="I240" s="1018">
        <f t="shared" si="13"/>
        <v>0</v>
      </c>
      <c r="J240" s="315"/>
      <c r="K240" s="224"/>
      <c r="L240" s="224"/>
      <c r="N240" s="211"/>
      <c r="O240" s="211"/>
      <c r="P240" s="211"/>
      <c r="Q240" s="211"/>
    </row>
    <row r="241" spans="1:17" ht="56.25" hidden="1">
      <c r="A241" s="971" t="s">
        <v>367</v>
      </c>
      <c r="B241" s="874"/>
      <c r="C241" s="865" t="s">
        <v>245</v>
      </c>
      <c r="D241" s="865" t="s">
        <v>255</v>
      </c>
      <c r="E241" s="865" t="s">
        <v>211</v>
      </c>
      <c r="F241" s="972">
        <v>7001000000</v>
      </c>
      <c r="G241" s="865"/>
      <c r="H241" s="875">
        <f t="shared" si="13"/>
        <v>0</v>
      </c>
      <c r="I241" s="1018">
        <f t="shared" si="13"/>
        <v>0</v>
      </c>
      <c r="J241" s="315"/>
      <c r="K241" s="224"/>
      <c r="L241" s="224"/>
      <c r="N241" s="211"/>
      <c r="O241" s="211"/>
      <c r="P241" s="211"/>
      <c r="Q241" s="211"/>
    </row>
    <row r="242" spans="1:17" ht="33.75" hidden="1">
      <c r="A242" s="971" t="s">
        <v>368</v>
      </c>
      <c r="B242" s="874"/>
      <c r="C242" s="865" t="s">
        <v>245</v>
      </c>
      <c r="D242" s="865" t="s">
        <v>255</v>
      </c>
      <c r="E242" s="865" t="s">
        <v>211</v>
      </c>
      <c r="F242" s="972">
        <v>7001000005</v>
      </c>
      <c r="G242" s="865"/>
      <c r="H242" s="875">
        <f t="shared" si="13"/>
        <v>0</v>
      </c>
      <c r="I242" s="1018">
        <f t="shared" si="13"/>
        <v>0</v>
      </c>
      <c r="J242" s="315"/>
      <c r="K242" s="224"/>
      <c r="L242" s="224"/>
      <c r="N242" s="211"/>
      <c r="O242" s="211"/>
      <c r="P242" s="211"/>
      <c r="Q242" s="211"/>
    </row>
    <row r="243" spans="1:17" ht="23.25" hidden="1">
      <c r="A243" s="874" t="s">
        <v>319</v>
      </c>
      <c r="B243" s="874"/>
      <c r="C243" s="865" t="s">
        <v>245</v>
      </c>
      <c r="D243" s="865" t="s">
        <v>255</v>
      </c>
      <c r="E243" s="865" t="s">
        <v>211</v>
      </c>
      <c r="F243" s="972">
        <v>7001000005</v>
      </c>
      <c r="G243" s="865" t="s">
        <v>215</v>
      </c>
      <c r="H243" s="875">
        <v>0</v>
      </c>
      <c r="I243" s="1018">
        <v>0</v>
      </c>
      <c r="J243" s="315"/>
      <c r="K243" s="224"/>
      <c r="L243" s="224"/>
      <c r="N243" s="211"/>
      <c r="O243" s="211"/>
      <c r="P243" s="211"/>
      <c r="Q243" s="211"/>
    </row>
    <row r="244" spans="1:17" ht="18" hidden="1">
      <c r="A244" s="871" t="s">
        <v>201</v>
      </c>
      <c r="B244" s="871"/>
      <c r="C244" s="865" t="s">
        <v>245</v>
      </c>
      <c r="D244" s="865" t="s">
        <v>255</v>
      </c>
      <c r="E244" s="865" t="s">
        <v>211</v>
      </c>
      <c r="F244" s="865" t="s">
        <v>419</v>
      </c>
      <c r="G244" s="865" t="s">
        <v>202</v>
      </c>
      <c r="H244" s="875">
        <v>0</v>
      </c>
      <c r="I244" s="1018">
        <v>0</v>
      </c>
      <c r="J244" s="315"/>
      <c r="K244" s="224"/>
      <c r="L244" s="224"/>
      <c r="N244" s="211"/>
      <c r="O244" s="211"/>
      <c r="P244" s="211"/>
      <c r="Q244" s="211"/>
    </row>
    <row r="245" spans="1:17" s="9" customFormat="1" ht="14.25" customHeight="1">
      <c r="A245" s="863" t="s">
        <v>65</v>
      </c>
      <c r="B245" s="863"/>
      <c r="C245" s="864" t="s">
        <v>245</v>
      </c>
      <c r="D245" s="864" t="s">
        <v>259</v>
      </c>
      <c r="E245" s="864"/>
      <c r="F245" s="864"/>
      <c r="G245" s="864"/>
      <c r="H245" s="881">
        <f aca="true" t="shared" si="14" ref="H245:L249">H246</f>
        <v>146.92</v>
      </c>
      <c r="I245" s="931">
        <f t="shared" si="14"/>
        <v>120</v>
      </c>
      <c r="J245" s="334"/>
      <c r="K245" s="203">
        <f t="shared" si="14"/>
        <v>243.5</v>
      </c>
      <c r="L245" s="203">
        <f t="shared" si="14"/>
        <v>243.5</v>
      </c>
      <c r="N245" s="211">
        <f t="shared" si="11"/>
        <v>-96.58000000000001</v>
      </c>
      <c r="O245" s="211">
        <f t="shared" si="11"/>
        <v>-123.5</v>
      </c>
      <c r="P245" s="211">
        <f t="shared" si="12"/>
        <v>60.33675564681724</v>
      </c>
      <c r="Q245" s="211">
        <f t="shared" si="12"/>
        <v>49.28131416837782</v>
      </c>
    </row>
    <row r="246" spans="1:17" s="9" customFormat="1" ht="14.25" customHeight="1">
      <c r="A246" s="863" t="s">
        <v>260</v>
      </c>
      <c r="B246" s="863"/>
      <c r="C246" s="864" t="s">
        <v>245</v>
      </c>
      <c r="D246" s="864" t="s">
        <v>259</v>
      </c>
      <c r="E246" s="864" t="s">
        <v>211</v>
      </c>
      <c r="F246" s="864"/>
      <c r="G246" s="864"/>
      <c r="H246" s="881">
        <f t="shared" si="14"/>
        <v>146.92</v>
      </c>
      <c r="I246" s="931">
        <f t="shared" si="14"/>
        <v>120</v>
      </c>
      <c r="J246" s="334"/>
      <c r="K246" s="203">
        <f t="shared" si="14"/>
        <v>243.5</v>
      </c>
      <c r="L246" s="203">
        <f t="shared" si="14"/>
        <v>243.5</v>
      </c>
      <c r="N246" s="211">
        <f t="shared" si="11"/>
        <v>-96.58000000000001</v>
      </c>
      <c r="O246" s="211">
        <f t="shared" si="11"/>
        <v>-123.5</v>
      </c>
      <c r="P246" s="211">
        <f t="shared" si="12"/>
        <v>60.33675564681724</v>
      </c>
      <c r="Q246" s="211">
        <f t="shared" si="12"/>
        <v>49.28131416837782</v>
      </c>
    </row>
    <row r="247" spans="1:17" ht="28.5" customHeight="1">
      <c r="A247" s="874" t="s">
        <v>261</v>
      </c>
      <c r="B247" s="874"/>
      <c r="C247" s="865" t="s">
        <v>245</v>
      </c>
      <c r="D247" s="865" t="s">
        <v>259</v>
      </c>
      <c r="E247" s="865" t="s">
        <v>211</v>
      </c>
      <c r="F247" s="865" t="s">
        <v>409</v>
      </c>
      <c r="G247" s="865"/>
      <c r="H247" s="880">
        <f t="shared" si="14"/>
        <v>146.92</v>
      </c>
      <c r="I247" s="341">
        <f t="shared" si="14"/>
        <v>120</v>
      </c>
      <c r="J247" s="315"/>
      <c r="K247" s="202">
        <f t="shared" si="14"/>
        <v>243.5</v>
      </c>
      <c r="L247" s="202">
        <f t="shared" si="14"/>
        <v>243.5</v>
      </c>
      <c r="N247" s="211">
        <f t="shared" si="11"/>
        <v>-96.58000000000001</v>
      </c>
      <c r="O247" s="211">
        <f t="shared" si="11"/>
        <v>-123.5</v>
      </c>
      <c r="P247" s="211">
        <f t="shared" si="12"/>
        <v>60.33675564681724</v>
      </c>
      <c r="Q247" s="211">
        <f t="shared" si="12"/>
        <v>49.28131416837782</v>
      </c>
    </row>
    <row r="248" spans="1:17" ht="17.25" customHeight="1">
      <c r="A248" s="874" t="s">
        <v>411</v>
      </c>
      <c r="B248" s="874"/>
      <c r="C248" s="865" t="s">
        <v>245</v>
      </c>
      <c r="D248" s="865" t="s">
        <v>259</v>
      </c>
      <c r="E248" s="865" t="s">
        <v>211</v>
      </c>
      <c r="F248" s="865" t="s">
        <v>410</v>
      </c>
      <c r="G248" s="865"/>
      <c r="H248" s="880">
        <f t="shared" si="14"/>
        <v>146.92</v>
      </c>
      <c r="I248" s="341">
        <f t="shared" si="14"/>
        <v>120</v>
      </c>
      <c r="J248" s="315"/>
      <c r="K248" s="202">
        <f t="shared" si="14"/>
        <v>243.5</v>
      </c>
      <c r="L248" s="202">
        <f t="shared" si="14"/>
        <v>243.5</v>
      </c>
      <c r="N248" s="211">
        <f t="shared" si="11"/>
        <v>-96.58000000000001</v>
      </c>
      <c r="O248" s="211">
        <f t="shared" si="11"/>
        <v>-123.5</v>
      </c>
      <c r="P248" s="211">
        <f t="shared" si="12"/>
        <v>60.33675564681724</v>
      </c>
      <c r="Q248" s="211">
        <f t="shared" si="12"/>
        <v>49.28131416837782</v>
      </c>
    </row>
    <row r="249" spans="1:17" ht="64.5" customHeight="1">
      <c r="A249" s="874" t="s">
        <v>311</v>
      </c>
      <c r="B249" s="874"/>
      <c r="C249" s="865" t="s">
        <v>245</v>
      </c>
      <c r="D249" s="865" t="s">
        <v>259</v>
      </c>
      <c r="E249" s="865" t="s">
        <v>211</v>
      </c>
      <c r="F249" s="865" t="s">
        <v>412</v>
      </c>
      <c r="G249" s="865"/>
      <c r="H249" s="880">
        <f t="shared" si="14"/>
        <v>146.92</v>
      </c>
      <c r="I249" s="341">
        <f t="shared" si="14"/>
        <v>120</v>
      </c>
      <c r="J249" s="315"/>
      <c r="K249" s="202">
        <f t="shared" si="14"/>
        <v>243.5</v>
      </c>
      <c r="L249" s="202">
        <f t="shared" si="14"/>
        <v>243.5</v>
      </c>
      <c r="N249" s="211">
        <f t="shared" si="11"/>
        <v>-96.58000000000001</v>
      </c>
      <c r="O249" s="211">
        <f t="shared" si="11"/>
        <v>-123.5</v>
      </c>
      <c r="P249" s="211">
        <f t="shared" si="12"/>
        <v>60.33675564681724</v>
      </c>
      <c r="Q249" s="211">
        <f t="shared" si="12"/>
        <v>49.28131416837782</v>
      </c>
    </row>
    <row r="250" spans="1:17" ht="26.25" customHeight="1">
      <c r="A250" s="1008" t="s">
        <v>523</v>
      </c>
      <c r="B250" s="871"/>
      <c r="C250" s="865" t="s">
        <v>245</v>
      </c>
      <c r="D250" s="865" t="s">
        <v>259</v>
      </c>
      <c r="E250" s="865" t="s">
        <v>211</v>
      </c>
      <c r="F250" s="865" t="s">
        <v>412</v>
      </c>
      <c r="G250" s="865" t="s">
        <v>232</v>
      </c>
      <c r="H250" s="880">
        <v>146.92</v>
      </c>
      <c r="I250" s="341">
        <v>120</v>
      </c>
      <c r="J250" s="315"/>
      <c r="K250" s="202">
        <v>243.5</v>
      </c>
      <c r="L250" s="202">
        <v>243.5</v>
      </c>
      <c r="N250" s="211">
        <f t="shared" si="11"/>
        <v>-96.58000000000001</v>
      </c>
      <c r="O250" s="211">
        <f t="shared" si="11"/>
        <v>-123.5</v>
      </c>
      <c r="P250" s="211">
        <f t="shared" si="12"/>
        <v>60.33675564681724</v>
      </c>
      <c r="Q250" s="211">
        <f t="shared" si="12"/>
        <v>49.28131416837782</v>
      </c>
    </row>
    <row r="251" spans="1:17" ht="29.25" customHeight="1">
      <c r="A251" s="863" t="s">
        <v>235</v>
      </c>
      <c r="B251" s="863"/>
      <c r="C251" s="864" t="s">
        <v>245</v>
      </c>
      <c r="D251" s="864" t="s">
        <v>87</v>
      </c>
      <c r="E251" s="864"/>
      <c r="F251" s="864"/>
      <c r="G251" s="864"/>
      <c r="H251" s="881">
        <f aca="true" t="shared" si="15" ref="H251:L254">H252</f>
        <v>0.74</v>
      </c>
      <c r="I251" s="931">
        <f t="shared" si="15"/>
        <v>0.7</v>
      </c>
      <c r="J251" s="315"/>
      <c r="K251" s="203">
        <f t="shared" si="15"/>
        <v>0</v>
      </c>
      <c r="L251" s="203">
        <f t="shared" si="15"/>
        <v>0</v>
      </c>
      <c r="N251" s="211">
        <f t="shared" si="11"/>
        <v>0.74</v>
      </c>
      <c r="O251" s="211">
        <f t="shared" si="11"/>
        <v>0.7</v>
      </c>
      <c r="P251" s="211" t="e">
        <f t="shared" si="12"/>
        <v>#DIV/0!</v>
      </c>
      <c r="Q251" s="211" t="e">
        <f t="shared" si="12"/>
        <v>#DIV/0!</v>
      </c>
    </row>
    <row r="252" spans="1:17" ht="25.5" customHeight="1">
      <c r="A252" s="863" t="s">
        <v>292</v>
      </c>
      <c r="B252" s="863"/>
      <c r="C252" s="864" t="s">
        <v>245</v>
      </c>
      <c r="D252" s="864" t="s">
        <v>87</v>
      </c>
      <c r="E252" s="864" t="s">
        <v>211</v>
      </c>
      <c r="F252" s="864"/>
      <c r="G252" s="864"/>
      <c r="H252" s="881">
        <f t="shared" si="15"/>
        <v>0.74</v>
      </c>
      <c r="I252" s="931">
        <f t="shared" si="15"/>
        <v>0.7</v>
      </c>
      <c r="J252" s="315"/>
      <c r="K252" s="203">
        <f t="shared" si="15"/>
        <v>0</v>
      </c>
      <c r="L252" s="203">
        <f t="shared" si="15"/>
        <v>0</v>
      </c>
      <c r="N252" s="211">
        <f t="shared" si="11"/>
        <v>0.74</v>
      </c>
      <c r="O252" s="211">
        <f t="shared" si="11"/>
        <v>0.7</v>
      </c>
      <c r="P252" s="211" t="e">
        <f t="shared" si="12"/>
        <v>#DIV/0!</v>
      </c>
      <c r="Q252" s="211" t="e">
        <f t="shared" si="12"/>
        <v>#DIV/0!</v>
      </c>
    </row>
    <row r="253" spans="1:17" ht="15" customHeight="1">
      <c r="A253" s="874" t="s">
        <v>237</v>
      </c>
      <c r="B253" s="874"/>
      <c r="C253" s="865" t="s">
        <v>245</v>
      </c>
      <c r="D253" s="865" t="s">
        <v>87</v>
      </c>
      <c r="E253" s="865" t="s">
        <v>211</v>
      </c>
      <c r="F253" s="865" t="s">
        <v>420</v>
      </c>
      <c r="G253" s="865"/>
      <c r="H253" s="880">
        <f t="shared" si="15"/>
        <v>0.74</v>
      </c>
      <c r="I253" s="341">
        <f t="shared" si="15"/>
        <v>0.7</v>
      </c>
      <c r="J253" s="315"/>
      <c r="K253" s="202">
        <f t="shared" si="15"/>
        <v>0</v>
      </c>
      <c r="L253" s="202">
        <f t="shared" si="15"/>
        <v>0</v>
      </c>
      <c r="N253" s="211">
        <f t="shared" si="11"/>
        <v>0.74</v>
      </c>
      <c r="O253" s="211">
        <f t="shared" si="11"/>
        <v>0.7</v>
      </c>
      <c r="P253" s="211" t="e">
        <f t="shared" si="12"/>
        <v>#DIV/0!</v>
      </c>
      <c r="Q253" s="211" t="e">
        <f t="shared" si="12"/>
        <v>#DIV/0!</v>
      </c>
    </row>
    <row r="254" spans="1:17" ht="24" customHeight="1">
      <c r="A254" s="874" t="s">
        <v>238</v>
      </c>
      <c r="B254" s="874"/>
      <c r="C254" s="865" t="s">
        <v>245</v>
      </c>
      <c r="D254" s="865" t="s">
        <v>87</v>
      </c>
      <c r="E254" s="865" t="s">
        <v>211</v>
      </c>
      <c r="F254" s="865" t="s">
        <v>421</v>
      </c>
      <c r="G254" s="865"/>
      <c r="H254" s="880">
        <f t="shared" si="15"/>
        <v>0.74</v>
      </c>
      <c r="I254" s="341">
        <f t="shared" si="15"/>
        <v>0.7</v>
      </c>
      <c r="J254" s="315"/>
      <c r="K254" s="202">
        <f t="shared" si="15"/>
        <v>0</v>
      </c>
      <c r="L254" s="202">
        <f t="shared" si="15"/>
        <v>0</v>
      </c>
      <c r="N254" s="211">
        <f t="shared" si="11"/>
        <v>0.74</v>
      </c>
      <c r="O254" s="211">
        <f t="shared" si="11"/>
        <v>0.7</v>
      </c>
      <c r="P254" s="211" t="e">
        <f t="shared" si="12"/>
        <v>#DIV/0!</v>
      </c>
      <c r="Q254" s="211" t="e">
        <f t="shared" si="12"/>
        <v>#DIV/0!</v>
      </c>
    </row>
    <row r="255" spans="1:17" ht="22.5" customHeight="1">
      <c r="A255" s="871" t="s">
        <v>239</v>
      </c>
      <c r="B255" s="871"/>
      <c r="C255" s="865" t="s">
        <v>245</v>
      </c>
      <c r="D255" s="865" t="s">
        <v>87</v>
      </c>
      <c r="E255" s="865" t="s">
        <v>211</v>
      </c>
      <c r="F255" s="865" t="s">
        <v>421</v>
      </c>
      <c r="G255" s="865" t="s">
        <v>203</v>
      </c>
      <c r="H255" s="880">
        <v>0.74</v>
      </c>
      <c r="I255" s="341">
        <v>0.7</v>
      </c>
      <c r="J255" s="315"/>
      <c r="K255" s="202">
        <v>0</v>
      </c>
      <c r="L255" s="202"/>
      <c r="N255" s="211">
        <f t="shared" si="11"/>
        <v>0.74</v>
      </c>
      <c r="O255" s="211">
        <f t="shared" si="11"/>
        <v>0.7</v>
      </c>
      <c r="P255" s="211" t="e">
        <f t="shared" si="12"/>
        <v>#DIV/0!</v>
      </c>
      <c r="Q255" s="211" t="e">
        <f t="shared" si="12"/>
        <v>#DIV/0!</v>
      </c>
    </row>
    <row r="256" spans="1:17" s="9" customFormat="1" ht="37.5" customHeight="1">
      <c r="A256" s="863" t="s">
        <v>287</v>
      </c>
      <c r="B256" s="863"/>
      <c r="C256" s="864" t="s">
        <v>245</v>
      </c>
      <c r="D256" s="864" t="s">
        <v>246</v>
      </c>
      <c r="E256" s="864"/>
      <c r="F256" s="864"/>
      <c r="G256" s="864"/>
      <c r="H256" s="881">
        <f aca="true" t="shared" si="16" ref="H256:L257">H257</f>
        <v>137.91</v>
      </c>
      <c r="I256" s="931">
        <f t="shared" si="16"/>
        <v>107.8</v>
      </c>
      <c r="J256" s="334"/>
      <c r="K256" s="203">
        <f t="shared" si="16"/>
        <v>64.3</v>
      </c>
      <c r="L256" s="203">
        <f t="shared" si="16"/>
        <v>64.3</v>
      </c>
      <c r="N256" s="211">
        <f t="shared" si="11"/>
        <v>73.61</v>
      </c>
      <c r="O256" s="211">
        <f t="shared" si="11"/>
        <v>43.5</v>
      </c>
      <c r="P256" s="211">
        <f t="shared" si="12"/>
        <v>214.47900466562987</v>
      </c>
      <c r="Q256" s="211">
        <f t="shared" si="12"/>
        <v>167.651632970451</v>
      </c>
    </row>
    <row r="257" spans="1:17" ht="23.25">
      <c r="A257" s="871" t="s">
        <v>320</v>
      </c>
      <c r="B257" s="871"/>
      <c r="C257" s="865" t="s">
        <v>245</v>
      </c>
      <c r="D257" s="865" t="s">
        <v>246</v>
      </c>
      <c r="E257" s="865" t="s">
        <v>222</v>
      </c>
      <c r="F257" s="865"/>
      <c r="G257" s="865"/>
      <c r="H257" s="872">
        <f t="shared" si="16"/>
        <v>137.91</v>
      </c>
      <c r="I257" s="1017">
        <f t="shared" si="16"/>
        <v>107.8</v>
      </c>
      <c r="J257" s="331"/>
      <c r="K257" s="200">
        <f t="shared" si="16"/>
        <v>64.3</v>
      </c>
      <c r="L257" s="200">
        <f t="shared" si="16"/>
        <v>64.3</v>
      </c>
      <c r="N257" s="211">
        <f t="shared" si="11"/>
        <v>73.61</v>
      </c>
      <c r="O257" s="211">
        <f t="shared" si="11"/>
        <v>43.5</v>
      </c>
      <c r="P257" s="211">
        <f t="shared" si="12"/>
        <v>214.47900466562987</v>
      </c>
      <c r="Q257" s="211">
        <f t="shared" si="12"/>
        <v>167.651632970451</v>
      </c>
    </row>
    <row r="258" spans="1:17" ht="18">
      <c r="A258" s="871" t="s">
        <v>101</v>
      </c>
      <c r="B258" s="871"/>
      <c r="C258" s="865" t="s">
        <v>245</v>
      </c>
      <c r="D258" s="865" t="s">
        <v>246</v>
      </c>
      <c r="E258" s="865" t="s">
        <v>222</v>
      </c>
      <c r="F258" s="865" t="s">
        <v>422</v>
      </c>
      <c r="G258" s="865"/>
      <c r="H258" s="880">
        <f>H260</f>
        <v>137.91</v>
      </c>
      <c r="I258" s="341">
        <f>I260</f>
        <v>107.8</v>
      </c>
      <c r="J258" s="315"/>
      <c r="K258" s="202">
        <f>K260</f>
        <v>64.3</v>
      </c>
      <c r="L258" s="202">
        <f>L260</f>
        <v>64.3</v>
      </c>
      <c r="N258" s="211">
        <f t="shared" si="11"/>
        <v>73.61</v>
      </c>
      <c r="O258" s="211">
        <f t="shared" si="11"/>
        <v>43.5</v>
      </c>
      <c r="P258" s="211">
        <f t="shared" si="12"/>
        <v>214.47900466562987</v>
      </c>
      <c r="Q258" s="211">
        <f t="shared" si="12"/>
        <v>167.651632970451</v>
      </c>
    </row>
    <row r="259" spans="1:17" ht="18" hidden="1">
      <c r="A259" s="871" t="s">
        <v>101</v>
      </c>
      <c r="B259" s="871"/>
      <c r="C259" s="865"/>
      <c r="D259" s="865"/>
      <c r="E259" s="865"/>
      <c r="F259" s="865"/>
      <c r="G259" s="865"/>
      <c r="H259" s="880"/>
      <c r="I259" s="1026"/>
      <c r="J259" s="315"/>
      <c r="K259" s="341"/>
      <c r="L259" s="202"/>
      <c r="N259" s="211"/>
      <c r="O259" s="211"/>
      <c r="P259" s="211"/>
      <c r="Q259" s="211"/>
    </row>
    <row r="260" spans="1:17" ht="63" customHeight="1">
      <c r="A260" s="978" t="s">
        <v>66</v>
      </c>
      <c r="B260" s="978"/>
      <c r="C260" s="865" t="s">
        <v>245</v>
      </c>
      <c r="D260" s="865" t="s">
        <v>246</v>
      </c>
      <c r="E260" s="865" t="s">
        <v>222</v>
      </c>
      <c r="F260" s="865" t="s">
        <v>423</v>
      </c>
      <c r="G260" s="865"/>
      <c r="H260" s="880">
        <f>H261+H266+18.44</f>
        <v>137.91</v>
      </c>
      <c r="I260" s="1026">
        <f>I261+I266+I263</f>
        <v>107.8</v>
      </c>
      <c r="J260" s="340"/>
      <c r="K260" s="341">
        <f>K261+K266</f>
        <v>64.3</v>
      </c>
      <c r="L260" s="202">
        <f>L261+L266</f>
        <v>64.3</v>
      </c>
      <c r="N260" s="211">
        <f t="shared" si="11"/>
        <v>73.61</v>
      </c>
      <c r="O260" s="211">
        <f t="shared" si="11"/>
        <v>43.5</v>
      </c>
      <c r="P260" s="211">
        <f t="shared" si="12"/>
        <v>214.47900466562987</v>
      </c>
      <c r="Q260" s="211">
        <f t="shared" si="12"/>
        <v>167.651632970451</v>
      </c>
    </row>
    <row r="261" spans="1:17" s="9" customFormat="1" ht="50.25" customHeight="1">
      <c r="A261" s="868" t="s">
        <v>67</v>
      </c>
      <c r="B261" s="868"/>
      <c r="C261" s="864" t="s">
        <v>245</v>
      </c>
      <c r="D261" s="864" t="s">
        <v>246</v>
      </c>
      <c r="E261" s="864" t="s">
        <v>222</v>
      </c>
      <c r="F261" s="864" t="s">
        <v>424</v>
      </c>
      <c r="G261" s="864"/>
      <c r="H261" s="881">
        <f>H262</f>
        <v>82.55</v>
      </c>
      <c r="I261" s="931">
        <f>I262</f>
        <v>60.7</v>
      </c>
      <c r="J261" s="334"/>
      <c r="K261" s="203">
        <f>K262</f>
        <v>48.6</v>
      </c>
      <c r="L261" s="203">
        <f>L262</f>
        <v>48.6</v>
      </c>
      <c r="N261" s="211">
        <f t="shared" si="11"/>
        <v>33.949999999999996</v>
      </c>
      <c r="O261" s="211">
        <f t="shared" si="11"/>
        <v>12.100000000000001</v>
      </c>
      <c r="P261" s="211">
        <f t="shared" si="12"/>
        <v>169.85596707818928</v>
      </c>
      <c r="Q261" s="211">
        <f t="shared" si="12"/>
        <v>124.89711934156378</v>
      </c>
    </row>
    <row r="262" spans="1:17" ht="18">
      <c r="A262" s="874" t="s">
        <v>101</v>
      </c>
      <c r="B262" s="874"/>
      <c r="C262" s="865" t="s">
        <v>245</v>
      </c>
      <c r="D262" s="865" t="s">
        <v>246</v>
      </c>
      <c r="E262" s="865" t="s">
        <v>222</v>
      </c>
      <c r="F262" s="865" t="s">
        <v>424</v>
      </c>
      <c r="G262" s="865" t="s">
        <v>214</v>
      </c>
      <c r="H262" s="872">
        <v>82.55</v>
      </c>
      <c r="I262" s="1017">
        <v>60.7</v>
      </c>
      <c r="J262" s="315"/>
      <c r="K262" s="200">
        <v>48.6</v>
      </c>
      <c r="L262" s="200">
        <v>48.6</v>
      </c>
      <c r="N262" s="211">
        <f t="shared" si="11"/>
        <v>33.949999999999996</v>
      </c>
      <c r="O262" s="211">
        <f t="shared" si="11"/>
        <v>12.100000000000001</v>
      </c>
      <c r="P262" s="211">
        <f t="shared" si="12"/>
        <v>169.85596707818928</v>
      </c>
      <c r="Q262" s="211">
        <f t="shared" si="12"/>
        <v>124.89711934156378</v>
      </c>
    </row>
    <row r="263" spans="1:17" ht="39" customHeight="1">
      <c r="A263" s="868" t="s">
        <v>515</v>
      </c>
      <c r="B263" s="874"/>
      <c r="C263" s="865" t="s">
        <v>245</v>
      </c>
      <c r="D263" s="865" t="s">
        <v>246</v>
      </c>
      <c r="E263" s="865" t="s">
        <v>222</v>
      </c>
      <c r="F263" s="864" t="s">
        <v>516</v>
      </c>
      <c r="G263" s="865" t="s">
        <v>214</v>
      </c>
      <c r="H263" s="979">
        <f>H264</f>
        <v>18.45</v>
      </c>
      <c r="I263" s="341">
        <f>I264</f>
        <v>19.8</v>
      </c>
      <c r="J263" s="315"/>
      <c r="K263" s="202">
        <v>25.6</v>
      </c>
      <c r="L263" s="202">
        <v>25.6</v>
      </c>
      <c r="N263" s="211">
        <f t="shared" si="11"/>
        <v>-7.150000000000002</v>
      </c>
      <c r="O263" s="211">
        <f t="shared" si="11"/>
        <v>-5.800000000000001</v>
      </c>
      <c r="P263" s="211">
        <f t="shared" si="12"/>
        <v>72.07031249999999</v>
      </c>
      <c r="Q263" s="211">
        <f t="shared" si="12"/>
        <v>77.34375</v>
      </c>
    </row>
    <row r="264" spans="1:17" ht="18">
      <c r="A264" s="874" t="s">
        <v>101</v>
      </c>
      <c r="B264" s="874"/>
      <c r="C264" s="865" t="s">
        <v>245</v>
      </c>
      <c r="D264" s="865" t="s">
        <v>246</v>
      </c>
      <c r="E264" s="865" t="s">
        <v>222</v>
      </c>
      <c r="F264" s="865" t="s">
        <v>516</v>
      </c>
      <c r="G264" s="865" t="s">
        <v>214</v>
      </c>
      <c r="H264" s="955">
        <v>18.45</v>
      </c>
      <c r="I264" s="341">
        <v>19.8</v>
      </c>
      <c r="J264" s="315"/>
      <c r="K264" s="202">
        <v>25.6</v>
      </c>
      <c r="L264" s="202">
        <v>25.6</v>
      </c>
      <c r="N264" s="211">
        <f aca="true" t="shared" si="17" ref="N264:O267">H264-K264</f>
        <v>-7.150000000000002</v>
      </c>
      <c r="O264" s="211">
        <f t="shared" si="17"/>
        <v>-5.800000000000001</v>
      </c>
      <c r="P264" s="211">
        <f aca="true" t="shared" si="18" ref="P264:Q267">H264/K264*100</f>
        <v>72.07031249999999</v>
      </c>
      <c r="Q264" s="211">
        <f t="shared" si="18"/>
        <v>77.34375</v>
      </c>
    </row>
    <row r="265" spans="1:17" ht="23.25" hidden="1">
      <c r="A265" s="978" t="s">
        <v>20</v>
      </c>
      <c r="B265" s="978"/>
      <c r="C265" s="865" t="s">
        <v>245</v>
      </c>
      <c r="D265" s="865" t="s">
        <v>246</v>
      </c>
      <c r="E265" s="865" t="s">
        <v>222</v>
      </c>
      <c r="F265" s="865" t="s">
        <v>425</v>
      </c>
      <c r="G265" s="865" t="s">
        <v>214</v>
      </c>
      <c r="H265" s="880">
        <v>25.6</v>
      </c>
      <c r="I265" s="341">
        <v>25.6</v>
      </c>
      <c r="J265" s="315"/>
      <c r="K265" s="202">
        <v>25.6</v>
      </c>
      <c r="L265" s="202">
        <v>25.6</v>
      </c>
      <c r="N265" s="211">
        <f t="shared" si="17"/>
        <v>0</v>
      </c>
      <c r="O265" s="211">
        <f t="shared" si="17"/>
        <v>0</v>
      </c>
      <c r="P265" s="211">
        <f t="shared" si="18"/>
        <v>100</v>
      </c>
      <c r="Q265" s="211">
        <f t="shared" si="18"/>
        <v>100</v>
      </c>
    </row>
    <row r="266" spans="1:17" s="9" customFormat="1" ht="42" customHeight="1">
      <c r="A266" s="839" t="s">
        <v>347</v>
      </c>
      <c r="B266" s="839"/>
      <c r="C266" s="864" t="s">
        <v>245</v>
      </c>
      <c r="D266" s="864" t="s">
        <v>246</v>
      </c>
      <c r="E266" s="864" t="s">
        <v>222</v>
      </c>
      <c r="F266" s="864" t="s">
        <v>343</v>
      </c>
      <c r="G266" s="864"/>
      <c r="H266" s="881">
        <f>H267</f>
        <v>36.92</v>
      </c>
      <c r="I266" s="931">
        <f>I267</f>
        <v>27.3</v>
      </c>
      <c r="J266" s="335"/>
      <c r="K266" s="203">
        <f>K267</f>
        <v>15.7</v>
      </c>
      <c r="L266" s="203">
        <f>L267</f>
        <v>15.7</v>
      </c>
      <c r="N266" s="211">
        <f t="shared" si="17"/>
        <v>21.220000000000002</v>
      </c>
      <c r="O266" s="211">
        <f t="shared" si="17"/>
        <v>11.600000000000001</v>
      </c>
      <c r="P266" s="211">
        <f t="shared" si="18"/>
        <v>235.15923566878985</v>
      </c>
      <c r="Q266" s="211">
        <f t="shared" si="18"/>
        <v>173.88535031847135</v>
      </c>
    </row>
    <row r="267" spans="1:17" ht="18">
      <c r="A267" s="874" t="s">
        <v>101</v>
      </c>
      <c r="B267" s="874"/>
      <c r="C267" s="865" t="s">
        <v>245</v>
      </c>
      <c r="D267" s="865" t="s">
        <v>246</v>
      </c>
      <c r="E267" s="865" t="s">
        <v>222</v>
      </c>
      <c r="F267" s="865" t="s">
        <v>343</v>
      </c>
      <c r="G267" s="865" t="s">
        <v>214</v>
      </c>
      <c r="H267" s="880">
        <v>36.92</v>
      </c>
      <c r="I267" s="341">
        <v>27.3</v>
      </c>
      <c r="J267" s="315"/>
      <c r="K267" s="202">
        <v>15.7</v>
      </c>
      <c r="L267" s="202">
        <v>15.7</v>
      </c>
      <c r="N267" s="211">
        <f t="shared" si="17"/>
        <v>21.220000000000002</v>
      </c>
      <c r="O267" s="211">
        <f t="shared" si="17"/>
        <v>11.600000000000001</v>
      </c>
      <c r="P267" s="211">
        <f t="shared" si="18"/>
        <v>235.15923566878985</v>
      </c>
      <c r="Q267" s="211">
        <f t="shared" si="18"/>
        <v>173.88535031847135</v>
      </c>
    </row>
    <row r="268" spans="1:12" ht="18.75" hidden="1">
      <c r="A268" s="329" t="s">
        <v>54</v>
      </c>
      <c r="B268" s="329"/>
      <c r="C268" s="322" t="s">
        <v>245</v>
      </c>
      <c r="D268" s="322" t="s">
        <v>246</v>
      </c>
      <c r="E268" s="322" t="s">
        <v>222</v>
      </c>
      <c r="F268" s="322" t="s">
        <v>68</v>
      </c>
      <c r="G268" s="322" t="s">
        <v>214</v>
      </c>
      <c r="H268" s="332">
        <v>22.9</v>
      </c>
      <c r="I268" s="332">
        <v>22.9</v>
      </c>
      <c r="J268" s="315"/>
      <c r="K268" s="96">
        <v>22.9</v>
      </c>
      <c r="L268" s="96">
        <v>22.9</v>
      </c>
    </row>
    <row r="269" spans="1:12" ht="37.5" hidden="1">
      <c r="A269" s="327" t="s">
        <v>18</v>
      </c>
      <c r="B269" s="327"/>
      <c r="C269" s="322" t="s">
        <v>245</v>
      </c>
      <c r="D269" s="322" t="s">
        <v>246</v>
      </c>
      <c r="E269" s="322" t="s">
        <v>222</v>
      </c>
      <c r="F269" s="322" t="s">
        <v>68</v>
      </c>
      <c r="G269" s="322" t="s">
        <v>214</v>
      </c>
      <c r="H269" s="332">
        <v>22.9</v>
      </c>
      <c r="I269" s="332">
        <v>22.9</v>
      </c>
      <c r="J269" s="315"/>
      <c r="K269" s="96">
        <v>22.9</v>
      </c>
      <c r="L269" s="96">
        <v>22.9</v>
      </c>
    </row>
    <row r="270" spans="1:12" ht="75" hidden="1">
      <c r="A270" s="329" t="s">
        <v>20</v>
      </c>
      <c r="B270" s="329"/>
      <c r="C270" s="322" t="s">
        <v>245</v>
      </c>
      <c r="D270" s="322" t="s">
        <v>246</v>
      </c>
      <c r="E270" s="322" t="s">
        <v>222</v>
      </c>
      <c r="F270" s="322" t="s">
        <v>68</v>
      </c>
      <c r="G270" s="322" t="s">
        <v>214</v>
      </c>
      <c r="H270" s="332">
        <v>22.9</v>
      </c>
      <c r="I270" s="332">
        <v>22.9</v>
      </c>
      <c r="J270" s="315"/>
      <c r="K270" s="96">
        <v>22.9</v>
      </c>
      <c r="L270" s="96">
        <v>22.9</v>
      </c>
    </row>
    <row r="271" spans="1:12" ht="18.75">
      <c r="A271" s="348"/>
      <c r="B271" s="348"/>
      <c r="C271" s="316"/>
      <c r="D271" s="316"/>
      <c r="E271" s="316"/>
      <c r="F271" s="316"/>
      <c r="G271" s="316"/>
      <c r="H271" s="349"/>
      <c r="I271" s="349"/>
      <c r="J271" s="315"/>
      <c r="K271" s="100"/>
      <c r="L271" s="100"/>
    </row>
    <row r="272" spans="1:12" ht="37.5" hidden="1">
      <c r="A272" s="348" t="s">
        <v>105</v>
      </c>
      <c r="B272" s="348"/>
      <c r="C272" s="316"/>
      <c r="D272" s="316" t="s">
        <v>187</v>
      </c>
      <c r="E272" s="316"/>
      <c r="F272" s="316"/>
      <c r="G272" s="316"/>
      <c r="H272" s="340"/>
      <c r="I272" s="340"/>
      <c r="J272" s="315"/>
      <c r="K272" s="132"/>
      <c r="L272" s="132"/>
    </row>
    <row r="273" spans="1:12" ht="18.75" hidden="1">
      <c r="A273" s="350"/>
      <c r="B273" s="350"/>
      <c r="C273" s="316"/>
      <c r="D273" s="351"/>
      <c r="E273" s="351"/>
      <c r="F273" s="351"/>
      <c r="G273" s="351"/>
      <c r="H273" s="352"/>
      <c r="I273" s="352"/>
      <c r="J273" s="315"/>
      <c r="K273" s="134"/>
      <c r="L273" s="134"/>
    </row>
    <row r="274" spans="1:12" ht="18.75">
      <c r="A274" s="353"/>
      <c r="B274" s="353"/>
      <c r="C274" s="351"/>
      <c r="D274" s="351"/>
      <c r="E274" s="351"/>
      <c r="F274" s="351"/>
      <c r="G274" s="351"/>
      <c r="H274" s="352"/>
      <c r="I274" s="352"/>
      <c r="J274" s="315"/>
      <c r="K274" s="134"/>
      <c r="L274" s="134"/>
    </row>
    <row r="275" spans="1:12" ht="18.75">
      <c r="A275" s="348"/>
      <c r="B275" s="348"/>
      <c r="C275" s="316"/>
      <c r="D275" s="316"/>
      <c r="E275" s="316"/>
      <c r="F275" s="316"/>
      <c r="G275" s="316"/>
      <c r="H275" s="340"/>
      <c r="I275" s="340"/>
      <c r="J275" s="315"/>
      <c r="K275" s="132"/>
      <c r="L275" s="132"/>
    </row>
    <row r="276" spans="1:12" ht="18.75">
      <c r="A276" s="348"/>
      <c r="B276" s="348"/>
      <c r="C276" s="316"/>
      <c r="D276" s="316"/>
      <c r="E276" s="316"/>
      <c r="F276" s="316"/>
      <c r="G276" s="316"/>
      <c r="H276" s="340"/>
      <c r="I276" s="340"/>
      <c r="J276" s="315"/>
      <c r="K276" s="132"/>
      <c r="L276" s="132"/>
    </row>
    <row r="277" spans="1:12" ht="15">
      <c r="A277" s="131"/>
      <c r="B277" s="131"/>
      <c r="C277" s="99"/>
      <c r="D277" s="99"/>
      <c r="E277" s="99"/>
      <c r="F277" s="99"/>
      <c r="G277" s="99"/>
      <c r="H277" s="132"/>
      <c r="I277" s="132"/>
      <c r="K277" s="132"/>
      <c r="L277" s="132"/>
    </row>
    <row r="278" spans="1:12" ht="15">
      <c r="A278" s="131"/>
      <c r="B278" s="131"/>
      <c r="C278" s="99"/>
      <c r="D278" s="99"/>
      <c r="E278" s="99"/>
      <c r="F278" s="99"/>
      <c r="G278" s="99"/>
      <c r="H278" s="132"/>
      <c r="I278" s="132"/>
      <c r="K278" s="132"/>
      <c r="L278" s="132"/>
    </row>
    <row r="279" spans="1:12" ht="15">
      <c r="A279" s="136"/>
      <c r="B279" s="136"/>
      <c r="C279" s="133"/>
      <c r="D279" s="133"/>
      <c r="E279" s="133"/>
      <c r="F279" s="133"/>
      <c r="G279" s="99"/>
      <c r="H279" s="132"/>
      <c r="I279" s="132"/>
      <c r="K279" s="132"/>
      <c r="L279" s="132"/>
    </row>
    <row r="280" spans="1:12" ht="14.25">
      <c r="A280" s="135"/>
      <c r="B280" s="135"/>
      <c r="C280" s="133"/>
      <c r="D280" s="133"/>
      <c r="E280" s="133"/>
      <c r="F280" s="133"/>
      <c r="G280" s="133"/>
      <c r="H280" s="134"/>
      <c r="I280" s="134"/>
      <c r="K280" s="134"/>
      <c r="L280" s="134"/>
    </row>
    <row r="281" spans="1:12" ht="15">
      <c r="A281" s="102"/>
      <c r="B281" s="102"/>
      <c r="C281" s="99"/>
      <c r="D281" s="99"/>
      <c r="E281" s="99"/>
      <c r="F281" s="99"/>
      <c r="G281" s="99"/>
      <c r="H281" s="132"/>
      <c r="I281" s="132"/>
      <c r="K281" s="132"/>
      <c r="L281" s="132"/>
    </row>
    <row r="282" spans="1:12" ht="15">
      <c r="A282" s="103"/>
      <c r="B282" s="103"/>
      <c r="C282" s="99"/>
      <c r="D282" s="99"/>
      <c r="E282" s="99"/>
      <c r="F282" s="99"/>
      <c r="G282" s="99"/>
      <c r="H282" s="132"/>
      <c r="I282" s="132"/>
      <c r="K282" s="132"/>
      <c r="L282" s="132"/>
    </row>
    <row r="283" spans="1:12" ht="15">
      <c r="A283" s="103"/>
      <c r="B283" s="103"/>
      <c r="C283" s="99"/>
      <c r="D283" s="99"/>
      <c r="E283" s="99"/>
      <c r="F283" s="99"/>
      <c r="G283" s="99"/>
      <c r="H283" s="132"/>
      <c r="I283" s="132"/>
      <c r="K283" s="132"/>
      <c r="L283" s="132"/>
    </row>
    <row r="284" spans="1:12" ht="15">
      <c r="A284" s="103"/>
      <c r="B284" s="103"/>
      <c r="C284" s="99"/>
      <c r="D284" s="99"/>
      <c r="E284" s="99"/>
      <c r="F284" s="99"/>
      <c r="G284" s="99"/>
      <c r="H284" s="132"/>
      <c r="I284" s="132"/>
      <c r="K284" s="132"/>
      <c r="L284" s="132"/>
    </row>
    <row r="285" spans="1:12" ht="15">
      <c r="A285" s="135"/>
      <c r="B285" s="135"/>
      <c r="C285" s="99"/>
      <c r="D285" s="133"/>
      <c r="E285" s="133"/>
      <c r="F285" s="133"/>
      <c r="G285" s="133"/>
      <c r="H285" s="134"/>
      <c r="I285" s="134"/>
      <c r="K285" s="134"/>
      <c r="L285" s="134"/>
    </row>
    <row r="286" spans="1:12" ht="15">
      <c r="A286" s="131"/>
      <c r="B286" s="131"/>
      <c r="C286" s="99"/>
      <c r="D286" s="99"/>
      <c r="E286" s="99"/>
      <c r="F286" s="99"/>
      <c r="G286" s="99"/>
      <c r="H286" s="132"/>
      <c r="I286" s="132"/>
      <c r="K286" s="132"/>
      <c r="L286" s="132"/>
    </row>
    <row r="287" spans="1:12" ht="15">
      <c r="A287" s="131"/>
      <c r="B287" s="131"/>
      <c r="C287" s="99"/>
      <c r="D287" s="99"/>
      <c r="E287" s="99"/>
      <c r="F287" s="99"/>
      <c r="G287" s="99"/>
      <c r="H287" s="132"/>
      <c r="I287" s="132"/>
      <c r="K287" s="132"/>
      <c r="L287" s="132"/>
    </row>
    <row r="288" spans="1:12" ht="15">
      <c r="A288" s="131"/>
      <c r="B288" s="131"/>
      <c r="C288" s="99"/>
      <c r="D288" s="99"/>
      <c r="E288" s="99"/>
      <c r="F288" s="99"/>
      <c r="G288" s="99"/>
      <c r="H288" s="132"/>
      <c r="I288" s="132"/>
      <c r="K288" s="132"/>
      <c r="L288" s="132"/>
    </row>
    <row r="289" spans="1:12" ht="15">
      <c r="A289" s="131"/>
      <c r="B289" s="131"/>
      <c r="C289" s="99"/>
      <c r="D289" s="99"/>
      <c r="E289" s="99"/>
      <c r="F289" s="99"/>
      <c r="G289" s="99"/>
      <c r="H289" s="132"/>
      <c r="I289" s="132"/>
      <c r="K289" s="132"/>
      <c r="L289" s="132"/>
    </row>
    <row r="290" spans="1:12" ht="15">
      <c r="A290" s="98"/>
      <c r="B290" s="98"/>
      <c r="C290" s="99"/>
      <c r="D290" s="133"/>
      <c r="E290" s="133"/>
      <c r="F290" s="133"/>
      <c r="G290" s="133"/>
      <c r="H290" s="134"/>
      <c r="I290" s="134"/>
      <c r="K290" s="134"/>
      <c r="L290" s="134"/>
    </row>
    <row r="291" spans="1:12" s="9" customFormat="1" ht="14.25">
      <c r="A291" s="135"/>
      <c r="B291" s="135"/>
      <c r="C291" s="133"/>
      <c r="D291" s="133"/>
      <c r="E291" s="133"/>
      <c r="F291" s="133"/>
      <c r="G291" s="133"/>
      <c r="H291" s="134"/>
      <c r="I291" s="134"/>
      <c r="K291" s="134"/>
      <c r="L291" s="134"/>
    </row>
    <row r="292" spans="1:12" ht="14.25">
      <c r="A292" s="135"/>
      <c r="B292" s="135"/>
      <c r="C292" s="133"/>
      <c r="D292" s="133"/>
      <c r="E292" s="133"/>
      <c r="F292" s="133"/>
      <c r="G292" s="133"/>
      <c r="H292" s="134"/>
      <c r="I292" s="134"/>
      <c r="K292" s="134"/>
      <c r="L292" s="134"/>
    </row>
    <row r="293" spans="1:12" ht="15">
      <c r="A293" s="103"/>
      <c r="B293" s="103"/>
      <c r="C293" s="99"/>
      <c r="D293" s="99"/>
      <c r="E293" s="99"/>
      <c r="F293" s="99"/>
      <c r="G293" s="99"/>
      <c r="H293" s="132"/>
      <c r="I293" s="132"/>
      <c r="K293" s="132"/>
      <c r="L293" s="132"/>
    </row>
    <row r="294" spans="1:12" ht="15">
      <c r="A294" s="131"/>
      <c r="B294" s="131"/>
      <c r="C294" s="99"/>
      <c r="D294" s="99"/>
      <c r="E294" s="99"/>
      <c r="F294" s="99"/>
      <c r="G294" s="99"/>
      <c r="H294" s="132"/>
      <c r="I294" s="132"/>
      <c r="K294" s="132"/>
      <c r="L294" s="132"/>
    </row>
    <row r="295" spans="1:12" ht="15">
      <c r="A295" s="131"/>
      <c r="B295" s="131"/>
      <c r="C295" s="99"/>
      <c r="D295" s="99"/>
      <c r="E295" s="99"/>
      <c r="F295" s="99"/>
      <c r="G295" s="99"/>
      <c r="H295" s="132"/>
      <c r="I295" s="132"/>
      <c r="K295" s="132"/>
      <c r="L295" s="132"/>
    </row>
    <row r="296" spans="1:12" ht="15">
      <c r="A296" s="131"/>
      <c r="B296" s="131"/>
      <c r="C296" s="99"/>
      <c r="D296" s="99"/>
      <c r="E296" s="99"/>
      <c r="F296" s="99"/>
      <c r="G296" s="99"/>
      <c r="H296" s="132"/>
      <c r="I296" s="132"/>
      <c r="K296" s="132"/>
      <c r="L296" s="132"/>
    </row>
    <row r="297" spans="1:12" s="9" customFormat="1" ht="14.25">
      <c r="A297" s="135"/>
      <c r="B297" s="135"/>
      <c r="C297" s="133"/>
      <c r="D297" s="133"/>
      <c r="E297" s="133"/>
      <c r="F297" s="133"/>
      <c r="G297" s="133"/>
      <c r="H297" s="134"/>
      <c r="I297" s="134"/>
      <c r="K297" s="134"/>
      <c r="L297" s="134"/>
    </row>
    <row r="298" spans="1:12" ht="14.25">
      <c r="A298" s="135"/>
      <c r="B298" s="135"/>
      <c r="C298" s="133"/>
      <c r="D298" s="133"/>
      <c r="E298" s="133"/>
      <c r="F298" s="133"/>
      <c r="G298" s="133"/>
      <c r="H298" s="134"/>
      <c r="I298" s="134"/>
      <c r="K298" s="134"/>
      <c r="L298" s="134"/>
    </row>
    <row r="299" spans="1:12" ht="15">
      <c r="A299" s="102"/>
      <c r="B299" s="102"/>
      <c r="C299" s="99"/>
      <c r="D299" s="99"/>
      <c r="E299" s="99"/>
      <c r="F299" s="99"/>
      <c r="G299" s="99"/>
      <c r="H299" s="132"/>
      <c r="I299" s="132"/>
      <c r="K299" s="132"/>
      <c r="L299" s="132"/>
    </row>
    <row r="300" spans="1:12" ht="15">
      <c r="A300" s="103"/>
      <c r="B300" s="103"/>
      <c r="C300" s="99"/>
      <c r="D300" s="99"/>
      <c r="E300" s="99"/>
      <c r="F300" s="99"/>
      <c r="G300" s="99"/>
      <c r="H300" s="132"/>
      <c r="I300" s="132"/>
      <c r="K300" s="132"/>
      <c r="L300" s="132"/>
    </row>
    <row r="301" spans="1:12" ht="15">
      <c r="A301" s="103"/>
      <c r="B301" s="103"/>
      <c r="C301" s="99"/>
      <c r="D301" s="99"/>
      <c r="E301" s="99"/>
      <c r="F301" s="99"/>
      <c r="G301" s="99"/>
      <c r="H301" s="132"/>
      <c r="I301" s="132"/>
      <c r="K301" s="132"/>
      <c r="L301" s="132"/>
    </row>
    <row r="302" spans="1:12" ht="15">
      <c r="A302" s="103"/>
      <c r="B302" s="103"/>
      <c r="C302" s="99"/>
      <c r="D302" s="99"/>
      <c r="E302" s="99"/>
      <c r="F302" s="99"/>
      <c r="G302" s="99"/>
      <c r="H302" s="132"/>
      <c r="I302" s="132"/>
      <c r="K302" s="132"/>
      <c r="L302" s="132"/>
    </row>
    <row r="303" spans="1:12" ht="14.25">
      <c r="A303" s="135"/>
      <c r="B303" s="135"/>
      <c r="C303" s="133"/>
      <c r="D303" s="133"/>
      <c r="E303" s="133"/>
      <c r="F303" s="133"/>
      <c r="G303" s="133"/>
      <c r="H303" s="134"/>
      <c r="I303" s="134"/>
      <c r="K303" s="134"/>
      <c r="L303" s="134"/>
    </row>
    <row r="304" spans="1:12" ht="15">
      <c r="A304" s="102"/>
      <c r="B304" s="102"/>
      <c r="C304" s="99"/>
      <c r="D304" s="99"/>
      <c r="E304" s="99"/>
      <c r="F304" s="99"/>
      <c r="G304" s="99"/>
      <c r="H304" s="132"/>
      <c r="I304" s="132"/>
      <c r="K304" s="132"/>
      <c r="L304" s="132"/>
    </row>
    <row r="305" spans="1:12" ht="15">
      <c r="A305" s="131"/>
      <c r="B305" s="131"/>
      <c r="C305" s="99"/>
      <c r="D305" s="99"/>
      <c r="E305" s="99"/>
      <c r="F305" s="99"/>
      <c r="G305" s="99"/>
      <c r="H305" s="132"/>
      <c r="I305" s="132"/>
      <c r="K305" s="132"/>
      <c r="L305" s="132"/>
    </row>
    <row r="306" spans="1:12" ht="15">
      <c r="A306" s="103"/>
      <c r="B306" s="103"/>
      <c r="C306" s="99"/>
      <c r="D306" s="99"/>
      <c r="E306" s="99"/>
      <c r="F306" s="99"/>
      <c r="G306" s="99"/>
      <c r="H306" s="132"/>
      <c r="I306" s="132"/>
      <c r="K306" s="132"/>
      <c r="L306" s="132"/>
    </row>
    <row r="307" spans="1:12" ht="15">
      <c r="A307" s="103"/>
      <c r="B307" s="103"/>
      <c r="C307" s="99"/>
      <c r="D307" s="99"/>
      <c r="E307" s="99"/>
      <c r="F307" s="99"/>
      <c r="G307" s="99"/>
      <c r="H307" s="132"/>
      <c r="I307" s="132"/>
      <c r="K307" s="132"/>
      <c r="L307" s="132"/>
    </row>
    <row r="308" spans="1:12" s="4" customFormat="1" ht="14.25">
      <c r="A308" s="98"/>
      <c r="B308" s="98"/>
      <c r="C308" s="133"/>
      <c r="D308" s="133"/>
      <c r="E308" s="133"/>
      <c r="F308" s="133"/>
      <c r="G308" s="133"/>
      <c r="H308" s="137"/>
      <c r="I308" s="137"/>
      <c r="K308" s="137"/>
      <c r="L308" s="137"/>
    </row>
    <row r="309" spans="1:12" ht="14.25">
      <c r="A309" s="138"/>
      <c r="B309" s="138"/>
      <c r="C309" s="133"/>
      <c r="D309" s="133"/>
      <c r="E309" s="133"/>
      <c r="F309" s="133"/>
      <c r="G309" s="133"/>
      <c r="H309" s="137"/>
      <c r="I309" s="137"/>
      <c r="K309" s="137"/>
      <c r="L309" s="137"/>
    </row>
    <row r="310" spans="1:12" ht="15">
      <c r="A310" s="139"/>
      <c r="B310" s="139"/>
      <c r="C310" s="133"/>
      <c r="D310" s="133"/>
      <c r="E310" s="133"/>
      <c r="F310" s="133"/>
      <c r="G310" s="133"/>
      <c r="H310" s="137"/>
      <c r="I310" s="137"/>
      <c r="K310" s="137"/>
      <c r="L310" s="137"/>
    </row>
    <row r="311" spans="1:12" ht="15">
      <c r="A311" s="101"/>
      <c r="B311" s="101"/>
      <c r="C311" s="133"/>
      <c r="D311" s="133"/>
      <c r="E311" s="133"/>
      <c r="F311" s="138"/>
      <c r="G311" s="133"/>
      <c r="H311" s="137"/>
      <c r="I311" s="137"/>
      <c r="K311" s="137"/>
      <c r="L311" s="137"/>
    </row>
    <row r="312" spans="1:12" ht="15">
      <c r="A312" s="103"/>
      <c r="B312" s="103"/>
      <c r="C312" s="99"/>
      <c r="D312" s="99"/>
      <c r="E312" s="99"/>
      <c r="F312" s="104"/>
      <c r="G312" s="99"/>
      <c r="H312" s="100"/>
      <c r="I312" s="100"/>
      <c r="K312" s="100"/>
      <c r="L312" s="100"/>
    </row>
    <row r="313" spans="1:12" ht="14.25">
      <c r="A313" s="136"/>
      <c r="B313" s="136"/>
      <c r="C313" s="133"/>
      <c r="D313" s="133"/>
      <c r="E313" s="133"/>
      <c r="F313" s="133"/>
      <c r="G313" s="133"/>
      <c r="H313" s="137"/>
      <c r="I313" s="137"/>
      <c r="K313" s="137"/>
      <c r="L313" s="137"/>
    </row>
    <row r="314" spans="1:12" ht="15">
      <c r="A314" s="101"/>
      <c r="B314" s="101"/>
      <c r="C314" s="133"/>
      <c r="D314" s="133"/>
      <c r="E314" s="133"/>
      <c r="F314" s="133"/>
      <c r="G314" s="133"/>
      <c r="H314" s="137"/>
      <c r="I314" s="137"/>
      <c r="K314" s="137"/>
      <c r="L314" s="137"/>
    </row>
    <row r="315" spans="1:12" ht="15">
      <c r="A315" s="101"/>
      <c r="B315" s="101"/>
      <c r="C315" s="133"/>
      <c r="D315" s="133"/>
      <c r="E315" s="133"/>
      <c r="F315" s="133"/>
      <c r="G315" s="133"/>
      <c r="H315" s="137"/>
      <c r="I315" s="137"/>
      <c r="K315" s="137"/>
      <c r="L315" s="137"/>
    </row>
    <row r="316" spans="1:12" ht="15">
      <c r="A316" s="101"/>
      <c r="B316" s="101"/>
      <c r="C316" s="133"/>
      <c r="D316" s="133"/>
      <c r="E316" s="133"/>
      <c r="F316" s="133"/>
      <c r="G316" s="133"/>
      <c r="H316" s="137"/>
      <c r="I316" s="137"/>
      <c r="K316" s="137"/>
      <c r="L316" s="137"/>
    </row>
    <row r="317" spans="1:12" ht="15">
      <c r="A317" s="101"/>
      <c r="B317" s="101"/>
      <c r="C317" s="133"/>
      <c r="D317" s="133"/>
      <c r="E317" s="133"/>
      <c r="F317" s="133"/>
      <c r="G317" s="133"/>
      <c r="H317" s="137"/>
      <c r="I317" s="137"/>
      <c r="K317" s="137"/>
      <c r="L317" s="137"/>
    </row>
    <row r="318" spans="1:12" ht="15">
      <c r="A318" s="101"/>
      <c r="B318" s="101"/>
      <c r="C318" s="133"/>
      <c r="D318" s="133"/>
      <c r="E318" s="133"/>
      <c r="F318" s="133"/>
      <c r="G318" s="133"/>
      <c r="H318" s="137"/>
      <c r="I318" s="137"/>
      <c r="K318" s="137"/>
      <c r="L318" s="137"/>
    </row>
    <row r="319" spans="1:12" ht="15">
      <c r="A319" s="101"/>
      <c r="B319" s="101"/>
      <c r="C319" s="133"/>
      <c r="D319" s="133"/>
      <c r="E319" s="133"/>
      <c r="F319" s="133"/>
      <c r="G319" s="133"/>
      <c r="H319" s="134"/>
      <c r="I319" s="134"/>
      <c r="K319" s="134"/>
      <c r="L319" s="134"/>
    </row>
    <row r="320" spans="1:12" ht="15">
      <c r="A320" s="101"/>
      <c r="B320" s="101"/>
      <c r="C320" s="133"/>
      <c r="D320" s="133"/>
      <c r="E320" s="133"/>
      <c r="F320" s="133"/>
      <c r="G320" s="133"/>
      <c r="H320" s="134"/>
      <c r="I320" s="134"/>
      <c r="K320" s="134"/>
      <c r="L320" s="134"/>
    </row>
    <row r="321" spans="1:12" ht="15">
      <c r="A321" s="101"/>
      <c r="B321" s="101"/>
      <c r="C321" s="133"/>
      <c r="D321" s="133"/>
      <c r="E321" s="133"/>
      <c r="F321" s="133"/>
      <c r="G321" s="133"/>
      <c r="H321" s="137"/>
      <c r="I321" s="137"/>
      <c r="K321" s="137"/>
      <c r="L321" s="137"/>
    </row>
    <row r="322" spans="1:12" ht="15">
      <c r="A322" s="101"/>
      <c r="B322" s="101"/>
      <c r="C322" s="133"/>
      <c r="D322" s="133"/>
      <c r="E322" s="133"/>
      <c r="F322" s="133"/>
      <c r="G322" s="133"/>
      <c r="H322" s="137"/>
      <c r="I322" s="137"/>
      <c r="K322" s="137"/>
      <c r="L322" s="137"/>
    </row>
    <row r="323" spans="1:12" ht="15">
      <c r="A323" s="101"/>
      <c r="B323" s="101"/>
      <c r="C323" s="133"/>
      <c r="D323" s="133"/>
      <c r="E323" s="133"/>
      <c r="F323" s="133"/>
      <c r="G323" s="133"/>
      <c r="H323" s="137"/>
      <c r="I323" s="137"/>
      <c r="K323" s="137"/>
      <c r="L323" s="137"/>
    </row>
    <row r="324" spans="1:12" ht="15">
      <c r="A324" s="101"/>
      <c r="B324" s="101"/>
      <c r="C324" s="133"/>
      <c r="D324" s="133"/>
      <c r="E324" s="133"/>
      <c r="F324" s="133"/>
      <c r="G324" s="133"/>
      <c r="H324" s="137"/>
      <c r="I324" s="137"/>
      <c r="K324" s="137"/>
      <c r="L324" s="137"/>
    </row>
    <row r="325" spans="1:12" ht="15">
      <c r="A325" s="101"/>
      <c r="B325" s="101"/>
      <c r="C325" s="133"/>
      <c r="D325" s="133"/>
      <c r="E325" s="133"/>
      <c r="F325" s="133"/>
      <c r="G325" s="133"/>
      <c r="H325" s="134"/>
      <c r="I325" s="134"/>
      <c r="K325" s="134"/>
      <c r="L325" s="134"/>
    </row>
    <row r="326" spans="1:12" ht="15">
      <c r="A326" s="101"/>
      <c r="B326" s="101"/>
      <c r="C326" s="133"/>
      <c r="D326" s="133"/>
      <c r="E326" s="133"/>
      <c r="F326" s="133"/>
      <c r="G326" s="133"/>
      <c r="H326" s="134"/>
      <c r="I326" s="134"/>
      <c r="K326" s="134"/>
      <c r="L326" s="134"/>
    </row>
    <row r="327" spans="1:12" ht="15">
      <c r="A327" s="101"/>
      <c r="B327" s="101"/>
      <c r="C327" s="133"/>
      <c r="D327" s="133"/>
      <c r="E327" s="133"/>
      <c r="F327" s="133"/>
      <c r="G327" s="133"/>
      <c r="H327" s="137"/>
      <c r="I327" s="137"/>
      <c r="K327" s="137"/>
      <c r="L327" s="137"/>
    </row>
    <row r="328" spans="1:12" ht="15">
      <c r="A328" s="101"/>
      <c r="B328" s="101"/>
      <c r="C328" s="133"/>
      <c r="D328" s="133"/>
      <c r="E328" s="133"/>
      <c r="F328" s="133"/>
      <c r="G328" s="133"/>
      <c r="H328" s="137"/>
      <c r="I328" s="137"/>
      <c r="K328" s="137"/>
      <c r="L328" s="137"/>
    </row>
    <row r="329" spans="1:12" ht="15">
      <c r="A329" s="101"/>
      <c r="B329" s="101"/>
      <c r="C329" s="133"/>
      <c r="D329" s="133"/>
      <c r="E329" s="133"/>
      <c r="F329" s="133"/>
      <c r="G329" s="133"/>
      <c r="H329" s="137"/>
      <c r="I329" s="137"/>
      <c r="K329" s="137"/>
      <c r="L329" s="137"/>
    </row>
    <row r="330" spans="1:12" ht="15">
      <c r="A330" s="101"/>
      <c r="B330" s="101"/>
      <c r="C330" s="133"/>
      <c r="D330" s="133"/>
      <c r="E330" s="133"/>
      <c r="F330" s="133"/>
      <c r="G330" s="133"/>
      <c r="H330" s="137"/>
      <c r="I330" s="137"/>
      <c r="K330" s="137"/>
      <c r="L330" s="137"/>
    </row>
    <row r="331" spans="1:12" ht="15">
      <c r="A331" s="101"/>
      <c r="B331" s="101"/>
      <c r="C331" s="133"/>
      <c r="D331" s="133"/>
      <c r="E331" s="133"/>
      <c r="F331" s="133"/>
      <c r="G331" s="133"/>
      <c r="H331" s="134"/>
      <c r="I331" s="134"/>
      <c r="K331" s="134"/>
      <c r="L331" s="134"/>
    </row>
    <row r="332" spans="1:12" ht="15">
      <c r="A332" s="101"/>
      <c r="B332" s="101"/>
      <c r="C332" s="133"/>
      <c r="D332" s="133"/>
      <c r="E332" s="133"/>
      <c r="F332" s="133"/>
      <c r="G332" s="133"/>
      <c r="H332" s="134"/>
      <c r="I332" s="134"/>
      <c r="K332" s="134"/>
      <c r="L332" s="134"/>
    </row>
    <row r="333" spans="1:12" ht="15">
      <c r="A333" s="101"/>
      <c r="B333" s="101"/>
      <c r="C333" s="133"/>
      <c r="D333" s="133"/>
      <c r="E333" s="133"/>
      <c r="F333" s="133"/>
      <c r="G333" s="133"/>
      <c r="H333" s="134"/>
      <c r="I333" s="134"/>
      <c r="K333" s="134"/>
      <c r="L333" s="134"/>
    </row>
    <row r="334" spans="1:12" ht="15">
      <c r="A334" s="103"/>
      <c r="B334" s="103"/>
      <c r="C334" s="99"/>
      <c r="D334" s="99"/>
      <c r="E334" s="99"/>
      <c r="F334" s="99"/>
      <c r="G334" s="99"/>
      <c r="H334" s="100"/>
      <c r="I334" s="100"/>
      <c r="K334" s="100"/>
      <c r="L334" s="100"/>
    </row>
    <row r="335" spans="1:12" ht="15">
      <c r="A335" s="102"/>
      <c r="B335" s="102"/>
      <c r="C335" s="99"/>
      <c r="D335" s="99"/>
      <c r="E335" s="99"/>
      <c r="F335" s="99"/>
      <c r="G335" s="99"/>
      <c r="H335" s="100"/>
      <c r="I335" s="100"/>
      <c r="K335" s="100"/>
      <c r="L335" s="100"/>
    </row>
    <row r="336" spans="1:12" ht="15">
      <c r="A336" s="103"/>
      <c r="B336" s="103"/>
      <c r="C336" s="99"/>
      <c r="D336" s="99"/>
      <c r="E336" s="99"/>
      <c r="F336" s="99"/>
      <c r="G336" s="99"/>
      <c r="H336" s="100"/>
      <c r="I336" s="100"/>
      <c r="K336" s="100"/>
      <c r="L336" s="100"/>
    </row>
    <row r="337" spans="1:12" ht="15">
      <c r="A337" s="103"/>
      <c r="B337" s="103"/>
      <c r="C337" s="99"/>
      <c r="D337" s="99"/>
      <c r="E337" s="99"/>
      <c r="F337" s="99"/>
      <c r="G337" s="99"/>
      <c r="H337" s="100"/>
      <c r="I337" s="100"/>
      <c r="K337" s="100"/>
      <c r="L337" s="100"/>
    </row>
    <row r="338" spans="1:12" ht="15">
      <c r="A338" s="103"/>
      <c r="B338" s="103"/>
      <c r="C338" s="99"/>
      <c r="D338" s="99"/>
      <c r="E338" s="99"/>
      <c r="F338" s="99"/>
      <c r="G338" s="99"/>
      <c r="H338" s="132"/>
      <c r="I338" s="132"/>
      <c r="K338" s="132"/>
      <c r="L338" s="132"/>
    </row>
    <row r="339" spans="1:12" ht="15">
      <c r="A339" s="103"/>
      <c r="B339" s="103"/>
      <c r="C339" s="99"/>
      <c r="D339" s="99"/>
      <c r="E339" s="99"/>
      <c r="F339" s="99"/>
      <c r="G339" s="99"/>
      <c r="H339" s="132"/>
      <c r="I339" s="132"/>
      <c r="K339" s="132"/>
      <c r="L339" s="132"/>
    </row>
    <row r="340" spans="1:12" ht="15">
      <c r="A340" s="103"/>
      <c r="B340" s="103"/>
      <c r="C340" s="99"/>
      <c r="D340" s="99"/>
      <c r="E340" s="99"/>
      <c r="F340" s="99"/>
      <c r="G340" s="99"/>
      <c r="H340" s="100"/>
      <c r="I340" s="100"/>
      <c r="K340" s="100"/>
      <c r="L340" s="100"/>
    </row>
    <row r="341" spans="1:12" ht="15">
      <c r="A341" s="98"/>
      <c r="B341" s="98"/>
      <c r="C341" s="133"/>
      <c r="D341" s="133"/>
      <c r="E341" s="133"/>
      <c r="F341" s="99"/>
      <c r="G341" s="99"/>
      <c r="H341" s="100"/>
      <c r="I341" s="100"/>
      <c r="K341" s="100"/>
      <c r="L341" s="100"/>
    </row>
    <row r="342" spans="1:12" ht="15">
      <c r="A342" s="98"/>
      <c r="B342" s="98"/>
      <c r="C342" s="133"/>
      <c r="D342" s="133"/>
      <c r="E342" s="133"/>
      <c r="F342" s="133"/>
      <c r="G342" s="99"/>
      <c r="H342" s="134"/>
      <c r="I342" s="134"/>
      <c r="K342" s="134"/>
      <c r="L342" s="134"/>
    </row>
    <row r="343" spans="1:12" ht="15">
      <c r="A343" s="101"/>
      <c r="B343" s="101"/>
      <c r="C343" s="99"/>
      <c r="D343" s="99"/>
      <c r="E343" s="99"/>
      <c r="F343" s="99"/>
      <c r="G343" s="99"/>
      <c r="H343" s="132"/>
      <c r="I343" s="132"/>
      <c r="K343" s="132"/>
      <c r="L343" s="132"/>
    </row>
    <row r="344" spans="1:12" ht="15">
      <c r="A344" s="102"/>
      <c r="B344" s="102"/>
      <c r="C344" s="99"/>
      <c r="D344" s="99"/>
      <c r="E344" s="99"/>
      <c r="F344" s="99"/>
      <c r="G344" s="99"/>
      <c r="H344" s="132"/>
      <c r="I344" s="132"/>
      <c r="K344" s="132"/>
      <c r="L344" s="132"/>
    </row>
    <row r="345" spans="1:12" ht="15">
      <c r="A345" s="103"/>
      <c r="B345" s="103"/>
      <c r="C345" s="99"/>
      <c r="D345" s="99"/>
      <c r="E345" s="99"/>
      <c r="F345" s="99"/>
      <c r="G345" s="99"/>
      <c r="H345" s="132"/>
      <c r="I345" s="132"/>
      <c r="K345" s="132"/>
      <c r="L345" s="132"/>
    </row>
    <row r="346" spans="1:12" ht="15">
      <c r="A346" s="103"/>
      <c r="B346" s="103"/>
      <c r="C346" s="99"/>
      <c r="D346" s="99"/>
      <c r="E346" s="99"/>
      <c r="F346" s="99"/>
      <c r="G346" s="99"/>
      <c r="H346" s="132"/>
      <c r="I346" s="132"/>
      <c r="K346" s="132"/>
      <c r="L346" s="132"/>
    </row>
    <row r="347" spans="1:12" ht="15">
      <c r="A347" s="98"/>
      <c r="B347" s="98"/>
      <c r="C347" s="133"/>
      <c r="D347" s="133"/>
      <c r="E347" s="133"/>
      <c r="F347" s="133"/>
      <c r="G347" s="99"/>
      <c r="H347" s="134"/>
      <c r="I347" s="134"/>
      <c r="K347" s="134"/>
      <c r="L347" s="134"/>
    </row>
    <row r="348" spans="1:12" ht="15">
      <c r="A348" s="101"/>
      <c r="B348" s="101"/>
      <c r="C348" s="99"/>
      <c r="D348" s="99"/>
      <c r="E348" s="99"/>
      <c r="F348" s="99"/>
      <c r="G348" s="99"/>
      <c r="H348" s="132"/>
      <c r="I348" s="132"/>
      <c r="K348" s="132"/>
      <c r="L348" s="132"/>
    </row>
    <row r="349" spans="1:12" ht="15">
      <c r="A349" s="102"/>
      <c r="B349" s="102"/>
      <c r="C349" s="99"/>
      <c r="D349" s="99"/>
      <c r="E349" s="99"/>
      <c r="F349" s="99"/>
      <c r="G349" s="99"/>
      <c r="H349" s="132"/>
      <c r="I349" s="132"/>
      <c r="K349" s="132"/>
      <c r="L349" s="132"/>
    </row>
    <row r="350" spans="1:12" ht="15">
      <c r="A350" s="103"/>
      <c r="B350" s="103"/>
      <c r="C350" s="99"/>
      <c r="D350" s="99"/>
      <c r="E350" s="99"/>
      <c r="F350" s="99"/>
      <c r="G350" s="99"/>
      <c r="H350" s="132"/>
      <c r="I350" s="132"/>
      <c r="K350" s="132"/>
      <c r="L350" s="132"/>
    </row>
    <row r="351" spans="1:12" ht="15">
      <c r="A351" s="103"/>
      <c r="B351" s="103"/>
      <c r="C351" s="99"/>
      <c r="D351" s="99"/>
      <c r="E351" s="99"/>
      <c r="F351" s="99"/>
      <c r="G351" s="99"/>
      <c r="H351" s="132"/>
      <c r="I351" s="132"/>
      <c r="K351" s="132"/>
      <c r="L351" s="132"/>
    </row>
    <row r="352" spans="1:12" ht="15">
      <c r="A352" s="131"/>
      <c r="B352" s="131"/>
      <c r="C352" s="99"/>
      <c r="D352" s="99"/>
      <c r="E352" s="99"/>
      <c r="F352" s="99"/>
      <c r="G352" s="99"/>
      <c r="H352" s="132"/>
      <c r="I352" s="132"/>
      <c r="K352" s="132"/>
      <c r="L352" s="132"/>
    </row>
    <row r="353" spans="1:12" ht="15">
      <c r="A353" s="98"/>
      <c r="B353" s="98"/>
      <c r="C353" s="99"/>
      <c r="D353" s="133"/>
      <c r="E353" s="133"/>
      <c r="F353" s="133"/>
      <c r="G353" s="133"/>
      <c r="H353" s="134"/>
      <c r="I353" s="134"/>
      <c r="K353" s="134"/>
      <c r="L353" s="134"/>
    </row>
    <row r="354" spans="1:12" ht="15">
      <c r="A354" s="101"/>
      <c r="B354" s="101"/>
      <c r="C354" s="99"/>
      <c r="D354" s="99"/>
      <c r="E354" s="99"/>
      <c r="F354" s="99"/>
      <c r="G354" s="99"/>
      <c r="H354" s="132"/>
      <c r="I354" s="132"/>
      <c r="K354" s="132"/>
      <c r="L354" s="132"/>
    </row>
    <row r="355" spans="1:12" ht="15">
      <c r="A355" s="131"/>
      <c r="B355" s="131"/>
      <c r="C355" s="99"/>
      <c r="D355" s="99"/>
      <c r="E355" s="99"/>
      <c r="F355" s="99"/>
      <c r="G355" s="99"/>
      <c r="H355" s="132"/>
      <c r="I355" s="132"/>
      <c r="K355" s="132"/>
      <c r="L355" s="132"/>
    </row>
    <row r="356" spans="1:12" ht="15">
      <c r="A356" s="131"/>
      <c r="B356" s="131"/>
      <c r="C356" s="99"/>
      <c r="D356" s="99"/>
      <c r="E356" s="99"/>
      <c r="F356" s="99"/>
      <c r="G356" s="99"/>
      <c r="H356" s="132"/>
      <c r="I356" s="132"/>
      <c r="K356" s="132"/>
      <c r="L356" s="132"/>
    </row>
    <row r="357" spans="1:12" ht="15">
      <c r="A357" s="131"/>
      <c r="B357" s="131"/>
      <c r="C357" s="99"/>
      <c r="D357" s="99"/>
      <c r="E357" s="99"/>
      <c r="F357" s="99"/>
      <c r="G357" s="99"/>
      <c r="H357" s="132"/>
      <c r="I357" s="132"/>
      <c r="K357" s="132"/>
      <c r="L357" s="132"/>
    </row>
    <row r="358" spans="1:12" ht="15">
      <c r="A358" s="101"/>
      <c r="B358" s="101"/>
      <c r="C358" s="99"/>
      <c r="D358" s="133"/>
      <c r="E358" s="133"/>
      <c r="F358" s="133"/>
      <c r="G358" s="133"/>
      <c r="H358" s="100"/>
      <c r="I358" s="100"/>
      <c r="K358" s="100"/>
      <c r="L358" s="100"/>
    </row>
    <row r="359" spans="1:12" ht="15">
      <c r="A359" s="102"/>
      <c r="B359" s="102"/>
      <c r="C359" s="99"/>
      <c r="D359" s="99"/>
      <c r="E359" s="99"/>
      <c r="F359" s="99"/>
      <c r="G359" s="99"/>
      <c r="H359" s="100"/>
      <c r="I359" s="100"/>
      <c r="K359" s="100"/>
      <c r="L359" s="100"/>
    </row>
    <row r="360" spans="1:12" ht="15">
      <c r="A360" s="103"/>
      <c r="B360" s="103"/>
      <c r="C360" s="99"/>
      <c r="D360" s="99"/>
      <c r="E360" s="99"/>
      <c r="F360" s="99"/>
      <c r="G360" s="99"/>
      <c r="H360" s="100"/>
      <c r="I360" s="100"/>
      <c r="K360" s="100"/>
      <c r="L360" s="100"/>
    </row>
    <row r="361" spans="1:12" ht="15">
      <c r="A361" s="103"/>
      <c r="B361" s="103"/>
      <c r="C361" s="99"/>
      <c r="D361" s="99"/>
      <c r="E361" s="99"/>
      <c r="F361" s="99"/>
      <c r="G361" s="99"/>
      <c r="H361" s="100"/>
      <c r="I361" s="100"/>
      <c r="K361" s="100"/>
      <c r="L361" s="100"/>
    </row>
    <row r="362" spans="1:12" ht="15">
      <c r="A362" s="103"/>
      <c r="B362" s="103"/>
      <c r="C362" s="99"/>
      <c r="D362" s="99"/>
      <c r="E362" s="99"/>
      <c r="F362" s="99"/>
      <c r="G362" s="99"/>
      <c r="H362" s="132"/>
      <c r="I362" s="132"/>
      <c r="K362" s="132"/>
      <c r="L362" s="132"/>
    </row>
    <row r="363" spans="1:12" ht="15">
      <c r="A363" s="103"/>
      <c r="B363" s="103"/>
      <c r="C363" s="99"/>
      <c r="D363" s="99"/>
      <c r="E363" s="99"/>
      <c r="F363" s="99"/>
      <c r="G363" s="99"/>
      <c r="H363" s="132"/>
      <c r="I363" s="132"/>
      <c r="K363" s="132"/>
      <c r="L363" s="132"/>
    </row>
    <row r="364" spans="1:12" ht="15">
      <c r="A364" s="98"/>
      <c r="B364" s="98"/>
      <c r="C364" s="99"/>
      <c r="D364" s="99"/>
      <c r="E364" s="99"/>
      <c r="F364" s="133"/>
      <c r="G364" s="133"/>
      <c r="H364" s="134"/>
      <c r="I364" s="134"/>
      <c r="K364" s="134"/>
      <c r="L364" s="134"/>
    </row>
    <row r="365" spans="1:12" ht="15">
      <c r="A365" s="101"/>
      <c r="B365" s="101"/>
      <c r="C365" s="99"/>
      <c r="D365" s="99"/>
      <c r="E365" s="99"/>
      <c r="F365" s="99"/>
      <c r="G365" s="99"/>
      <c r="H365" s="132"/>
      <c r="I365" s="132"/>
      <c r="K365" s="132"/>
      <c r="L365" s="132"/>
    </row>
    <row r="366" spans="1:12" ht="15">
      <c r="A366" s="102"/>
      <c r="B366" s="102"/>
      <c r="C366" s="99"/>
      <c r="D366" s="99"/>
      <c r="E366" s="99"/>
      <c r="F366" s="99"/>
      <c r="G366" s="99"/>
      <c r="H366" s="132"/>
      <c r="I366" s="132"/>
      <c r="K366" s="132"/>
      <c r="L366" s="132"/>
    </row>
    <row r="367" spans="1:12" ht="15">
      <c r="A367" s="103"/>
      <c r="B367" s="103"/>
      <c r="C367" s="99"/>
      <c r="D367" s="99"/>
      <c r="E367" s="99"/>
      <c r="F367" s="99"/>
      <c r="G367" s="99"/>
      <c r="H367" s="132"/>
      <c r="I367" s="132"/>
      <c r="K367" s="132"/>
      <c r="L367" s="132"/>
    </row>
    <row r="368" spans="1:12" ht="15">
      <c r="A368" s="103"/>
      <c r="B368" s="103"/>
      <c r="C368" s="99"/>
      <c r="D368" s="99"/>
      <c r="E368" s="99"/>
      <c r="F368" s="99"/>
      <c r="G368" s="99"/>
      <c r="H368" s="132"/>
      <c r="I368" s="132"/>
      <c r="K368" s="132"/>
      <c r="L368" s="132"/>
    </row>
    <row r="369" spans="1:12" ht="15">
      <c r="A369" s="103"/>
      <c r="B369" s="103"/>
      <c r="C369" s="99"/>
      <c r="D369" s="99"/>
      <c r="E369" s="99"/>
      <c r="F369" s="99"/>
      <c r="G369" s="99"/>
      <c r="H369" s="132"/>
      <c r="I369" s="132"/>
      <c r="K369" s="132"/>
      <c r="L369" s="132"/>
    </row>
    <row r="370" spans="1:12" ht="15">
      <c r="A370" s="103"/>
      <c r="B370" s="103"/>
      <c r="C370" s="99"/>
      <c r="D370" s="99"/>
      <c r="E370" s="99"/>
      <c r="F370" s="99"/>
      <c r="G370" s="99"/>
      <c r="H370" s="132"/>
      <c r="I370" s="132"/>
      <c r="K370" s="132"/>
      <c r="L370" s="132"/>
    </row>
    <row r="371" spans="1:12" ht="15">
      <c r="A371" s="103"/>
      <c r="B371" s="103"/>
      <c r="C371" s="99"/>
      <c r="D371" s="99"/>
      <c r="E371" s="99"/>
      <c r="F371" s="99"/>
      <c r="G371" s="99"/>
      <c r="H371" s="132"/>
      <c r="I371" s="132"/>
      <c r="K371" s="132"/>
      <c r="L371" s="132"/>
    </row>
    <row r="372" spans="1:12" ht="15">
      <c r="A372" s="131"/>
      <c r="B372" s="131"/>
      <c r="C372" s="99"/>
      <c r="D372" s="99"/>
      <c r="E372" s="99"/>
      <c r="F372" s="99"/>
      <c r="G372" s="99"/>
      <c r="H372" s="132"/>
      <c r="I372" s="132"/>
      <c r="K372" s="132"/>
      <c r="L372" s="132"/>
    </row>
    <row r="373" spans="1:12" ht="15">
      <c r="A373" s="131"/>
      <c r="B373" s="131"/>
      <c r="C373" s="99"/>
      <c r="D373" s="99"/>
      <c r="E373" s="99"/>
      <c r="F373" s="99"/>
      <c r="G373" s="99"/>
      <c r="H373" s="132"/>
      <c r="I373" s="132"/>
      <c r="K373" s="132"/>
      <c r="L373" s="132"/>
    </row>
    <row r="374" spans="1:12" ht="15">
      <c r="A374" s="131"/>
      <c r="B374" s="131"/>
      <c r="C374" s="99"/>
      <c r="D374" s="99"/>
      <c r="E374" s="99"/>
      <c r="F374" s="99"/>
      <c r="G374" s="99"/>
      <c r="H374" s="132"/>
      <c r="I374" s="132"/>
      <c r="K374" s="132"/>
      <c r="L374" s="132"/>
    </row>
    <row r="375" spans="1:12" ht="15">
      <c r="A375" s="102"/>
      <c r="B375" s="102"/>
      <c r="C375" s="99"/>
      <c r="D375" s="99"/>
      <c r="E375" s="99"/>
      <c r="F375" s="99"/>
      <c r="G375" s="99"/>
      <c r="H375" s="100"/>
      <c r="I375" s="100"/>
      <c r="K375" s="100"/>
      <c r="L375" s="100"/>
    </row>
    <row r="376" spans="1:12" ht="15">
      <c r="A376" s="140"/>
      <c r="B376" s="140"/>
      <c r="C376" s="99"/>
      <c r="D376" s="99"/>
      <c r="E376" s="99"/>
      <c r="F376" s="99"/>
      <c r="G376" s="141"/>
      <c r="H376" s="100"/>
      <c r="I376" s="100"/>
      <c r="K376" s="100"/>
      <c r="L376" s="100"/>
    </row>
    <row r="377" spans="1:12" ht="15">
      <c r="A377" s="103"/>
      <c r="B377" s="103"/>
      <c r="C377" s="99"/>
      <c r="D377" s="99"/>
      <c r="E377" s="99"/>
      <c r="F377" s="99"/>
      <c r="G377" s="141"/>
      <c r="H377" s="100"/>
      <c r="I377" s="100"/>
      <c r="K377" s="100"/>
      <c r="L377" s="100"/>
    </row>
    <row r="378" spans="1:12" ht="15">
      <c r="A378" s="103"/>
      <c r="B378" s="103"/>
      <c r="C378" s="99"/>
      <c r="D378" s="99"/>
      <c r="E378" s="99"/>
      <c r="F378" s="99"/>
      <c r="G378" s="141"/>
      <c r="H378" s="132"/>
      <c r="I378" s="132"/>
      <c r="K378" s="132"/>
      <c r="L378" s="132"/>
    </row>
    <row r="379" spans="1:12" s="4" customFormat="1" ht="15">
      <c r="A379" s="103"/>
      <c r="B379" s="103"/>
      <c r="C379" s="99"/>
      <c r="D379" s="99"/>
      <c r="E379" s="99"/>
      <c r="F379" s="99"/>
      <c r="G379" s="141"/>
      <c r="H379" s="100"/>
      <c r="I379" s="100"/>
      <c r="K379" s="100"/>
      <c r="L379" s="100"/>
    </row>
    <row r="380" spans="1:12" s="4" customFormat="1" ht="15">
      <c r="A380" s="103"/>
      <c r="B380" s="103"/>
      <c r="C380" s="99"/>
      <c r="D380" s="99"/>
      <c r="E380" s="99"/>
      <c r="F380" s="99"/>
      <c r="G380" s="141"/>
      <c r="H380" s="132"/>
      <c r="I380" s="132"/>
      <c r="K380" s="132"/>
      <c r="L380" s="132"/>
    </row>
    <row r="381" spans="1:12" ht="15">
      <c r="A381" s="102"/>
      <c r="B381" s="102"/>
      <c r="C381" s="99"/>
      <c r="D381" s="99"/>
      <c r="E381" s="99"/>
      <c r="F381" s="99"/>
      <c r="G381" s="99"/>
      <c r="H381" s="100"/>
      <c r="I381" s="100"/>
      <c r="K381" s="100"/>
      <c r="L381" s="100"/>
    </row>
    <row r="382" spans="1:12" ht="15">
      <c r="A382" s="103"/>
      <c r="B382" s="103"/>
      <c r="C382" s="99"/>
      <c r="D382" s="99"/>
      <c r="E382" s="99"/>
      <c r="F382" s="99"/>
      <c r="G382" s="99"/>
      <c r="H382" s="100"/>
      <c r="I382" s="100"/>
      <c r="K382" s="100"/>
      <c r="L382" s="100"/>
    </row>
    <row r="383" spans="1:12" ht="15">
      <c r="A383" s="103"/>
      <c r="B383" s="103"/>
      <c r="C383" s="99"/>
      <c r="D383" s="99"/>
      <c r="E383" s="99"/>
      <c r="F383" s="99"/>
      <c r="G383" s="99"/>
      <c r="H383" s="100"/>
      <c r="I383" s="100"/>
      <c r="K383" s="100"/>
      <c r="L383" s="100"/>
    </row>
    <row r="384" spans="1:12" ht="15">
      <c r="A384" s="103"/>
      <c r="B384" s="103"/>
      <c r="C384" s="99"/>
      <c r="D384" s="99"/>
      <c r="E384" s="99"/>
      <c r="F384" s="99"/>
      <c r="G384" s="99"/>
      <c r="H384" s="132"/>
      <c r="I384" s="132"/>
      <c r="K384" s="132"/>
      <c r="L384" s="132"/>
    </row>
    <row r="385" spans="1:12" ht="15">
      <c r="A385" s="103"/>
      <c r="B385" s="103"/>
      <c r="C385" s="99"/>
      <c r="D385" s="99"/>
      <c r="E385" s="99"/>
      <c r="F385" s="99"/>
      <c r="G385" s="99"/>
      <c r="H385" s="132"/>
      <c r="I385" s="132"/>
      <c r="K385" s="132"/>
      <c r="L385" s="132"/>
    </row>
    <row r="386" spans="1:12" ht="15">
      <c r="A386" s="101"/>
      <c r="B386" s="101"/>
      <c r="C386" s="133"/>
      <c r="D386" s="133"/>
      <c r="E386" s="133"/>
      <c r="F386" s="138"/>
      <c r="G386" s="133"/>
      <c r="H386" s="137"/>
      <c r="I386" s="137"/>
      <c r="K386" s="137"/>
      <c r="L386" s="137"/>
    </row>
    <row r="387" spans="1:12" ht="15">
      <c r="A387" s="101"/>
      <c r="B387" s="101"/>
      <c r="C387" s="133"/>
      <c r="D387" s="133"/>
      <c r="E387" s="133"/>
      <c r="F387" s="138"/>
      <c r="G387" s="133"/>
      <c r="H387" s="137"/>
      <c r="I387" s="137"/>
      <c r="K387" s="137"/>
      <c r="L387" s="137"/>
    </row>
    <row r="388" spans="1:12" ht="15">
      <c r="A388" s="103"/>
      <c r="B388" s="103"/>
      <c r="C388" s="99"/>
      <c r="D388" s="99"/>
      <c r="E388" s="99"/>
      <c r="F388" s="104"/>
      <c r="G388" s="99"/>
      <c r="H388" s="100"/>
      <c r="I388" s="100"/>
      <c r="K388" s="100"/>
      <c r="L388" s="100"/>
    </row>
    <row r="389" spans="1:12" ht="15">
      <c r="A389" s="140"/>
      <c r="B389" s="140"/>
      <c r="C389" s="133"/>
      <c r="D389" s="133"/>
      <c r="E389" s="133"/>
      <c r="F389" s="138"/>
      <c r="G389" s="133"/>
      <c r="H389" s="137"/>
      <c r="I389" s="137"/>
      <c r="K389" s="137"/>
      <c r="L389" s="137"/>
    </row>
    <row r="390" spans="1:12" ht="15">
      <c r="A390" s="103"/>
      <c r="B390" s="103"/>
      <c r="C390" s="99"/>
      <c r="D390" s="99"/>
      <c r="E390" s="99"/>
      <c r="F390" s="104"/>
      <c r="G390" s="99"/>
      <c r="H390" s="100"/>
      <c r="I390" s="100"/>
      <c r="K390" s="100"/>
      <c r="L390" s="100"/>
    </row>
    <row r="391" spans="1:12" ht="15">
      <c r="A391" s="103"/>
      <c r="B391" s="103"/>
      <c r="C391" s="99"/>
      <c r="D391" s="99"/>
      <c r="E391" s="99"/>
      <c r="F391" s="104"/>
      <c r="G391" s="99"/>
      <c r="H391" s="100"/>
      <c r="I391" s="100"/>
      <c r="K391" s="100"/>
      <c r="L391" s="100"/>
    </row>
    <row r="392" spans="1:12" ht="15">
      <c r="A392" s="103"/>
      <c r="B392" s="103"/>
      <c r="C392" s="99"/>
      <c r="D392" s="99"/>
      <c r="E392" s="99"/>
      <c r="F392" s="104"/>
      <c r="G392" s="99"/>
      <c r="H392" s="100"/>
      <c r="I392" s="100"/>
      <c r="K392" s="100"/>
      <c r="L392" s="100"/>
    </row>
    <row r="393" spans="1:12" ht="15">
      <c r="A393" s="103"/>
      <c r="B393" s="103"/>
      <c r="C393" s="99"/>
      <c r="D393" s="99"/>
      <c r="E393" s="99"/>
      <c r="F393" s="104"/>
      <c r="G393" s="99"/>
      <c r="H393" s="100"/>
      <c r="I393" s="100"/>
      <c r="K393" s="100"/>
      <c r="L393" s="100"/>
    </row>
    <row r="394" spans="1:12" ht="15">
      <c r="A394" s="103"/>
      <c r="B394" s="103"/>
      <c r="C394" s="99"/>
      <c r="D394" s="99"/>
      <c r="E394" s="99"/>
      <c r="F394" s="104"/>
      <c r="G394" s="99"/>
      <c r="H394" s="132"/>
      <c r="I394" s="132"/>
      <c r="K394" s="132"/>
      <c r="L394" s="132"/>
    </row>
    <row r="395" spans="1:12" ht="14.25">
      <c r="A395" s="136"/>
      <c r="B395" s="136"/>
      <c r="C395" s="133"/>
      <c r="D395" s="133"/>
      <c r="E395" s="133"/>
      <c r="F395" s="133"/>
      <c r="G395" s="133"/>
      <c r="H395" s="137"/>
      <c r="I395" s="137"/>
      <c r="K395" s="137"/>
      <c r="L395" s="137"/>
    </row>
    <row r="396" spans="1:12" s="4" customFormat="1" ht="15">
      <c r="A396" s="101"/>
      <c r="B396" s="101"/>
      <c r="C396" s="133"/>
      <c r="D396" s="133"/>
      <c r="E396" s="133"/>
      <c r="F396" s="133"/>
      <c r="G396" s="142"/>
      <c r="H396" s="137"/>
      <c r="I396" s="137"/>
      <c r="K396" s="137"/>
      <c r="L396" s="137"/>
    </row>
    <row r="397" spans="1:12" ht="15">
      <c r="A397" s="101"/>
      <c r="B397" s="101"/>
      <c r="C397" s="133"/>
      <c r="D397" s="133"/>
      <c r="E397" s="133"/>
      <c r="F397" s="133"/>
      <c r="G397" s="133"/>
      <c r="H397" s="137"/>
      <c r="I397" s="137"/>
      <c r="K397" s="137"/>
      <c r="L397" s="137"/>
    </row>
    <row r="398" spans="1:12" ht="15">
      <c r="A398" s="103"/>
      <c r="B398" s="103"/>
      <c r="C398" s="99"/>
      <c r="D398" s="99"/>
      <c r="E398" s="99"/>
      <c r="F398" s="99"/>
      <c r="G398" s="99"/>
      <c r="H398" s="100"/>
      <c r="I398" s="100"/>
      <c r="K398" s="100"/>
      <c r="L398" s="100"/>
    </row>
    <row r="399" spans="1:12" ht="15">
      <c r="A399" s="103"/>
      <c r="B399" s="103"/>
      <c r="C399" s="99"/>
      <c r="D399" s="99"/>
      <c r="E399" s="99"/>
      <c r="F399" s="99"/>
      <c r="G399" s="99"/>
      <c r="H399" s="100"/>
      <c r="I399" s="100"/>
      <c r="K399" s="100"/>
      <c r="L399" s="100"/>
    </row>
    <row r="400" spans="1:12" ht="15">
      <c r="A400" s="103"/>
      <c r="B400" s="103"/>
      <c r="C400" s="99"/>
      <c r="D400" s="99"/>
      <c r="E400" s="99"/>
      <c r="F400" s="99"/>
      <c r="G400" s="99"/>
      <c r="H400" s="100"/>
      <c r="I400" s="100"/>
      <c r="K400" s="100"/>
      <c r="L400" s="100"/>
    </row>
    <row r="401" spans="1:12" ht="15">
      <c r="A401" s="103"/>
      <c r="B401" s="103"/>
      <c r="C401" s="99"/>
      <c r="D401" s="99"/>
      <c r="E401" s="99"/>
      <c r="F401" s="99"/>
      <c r="G401" s="99"/>
      <c r="H401" s="132"/>
      <c r="I401" s="132"/>
      <c r="K401" s="132"/>
      <c r="L401" s="132"/>
    </row>
    <row r="402" spans="1:12" ht="15">
      <c r="A402" s="103"/>
      <c r="B402" s="103"/>
      <c r="C402" s="99"/>
      <c r="D402" s="99"/>
      <c r="E402" s="99"/>
      <c r="F402" s="99"/>
      <c r="G402" s="99"/>
      <c r="H402" s="132"/>
      <c r="I402" s="132"/>
      <c r="K402" s="132"/>
      <c r="L402" s="132"/>
    </row>
    <row r="403" spans="1:12" ht="15">
      <c r="A403" s="103"/>
      <c r="B403" s="103"/>
      <c r="C403" s="99"/>
      <c r="D403" s="99"/>
      <c r="E403" s="99"/>
      <c r="F403" s="99"/>
      <c r="G403" s="99"/>
      <c r="H403" s="132"/>
      <c r="I403" s="132"/>
      <c r="K403" s="132"/>
      <c r="L403" s="132"/>
    </row>
    <row r="404" spans="1:12" ht="15">
      <c r="A404" s="103"/>
      <c r="B404" s="103"/>
      <c r="C404" s="99"/>
      <c r="D404" s="99"/>
      <c r="E404" s="99"/>
      <c r="F404" s="99"/>
      <c r="G404" s="99"/>
      <c r="H404" s="132"/>
      <c r="I404" s="132"/>
      <c r="K404" s="132"/>
      <c r="L404" s="132"/>
    </row>
    <row r="405" spans="1:12" ht="15">
      <c r="A405" s="103"/>
      <c r="B405" s="103"/>
      <c r="C405" s="99"/>
      <c r="D405" s="99"/>
      <c r="E405" s="99"/>
      <c r="F405" s="99"/>
      <c r="G405" s="99"/>
      <c r="H405" s="100"/>
      <c r="I405" s="100"/>
      <c r="K405" s="100"/>
      <c r="L405" s="100"/>
    </row>
    <row r="406" spans="1:12" ht="15">
      <c r="A406" s="103"/>
      <c r="B406" s="103"/>
      <c r="C406" s="99"/>
      <c r="D406" s="99"/>
      <c r="E406" s="99"/>
      <c r="F406" s="99"/>
      <c r="G406" s="99"/>
      <c r="H406" s="132"/>
      <c r="I406" s="132"/>
      <c r="K406" s="132"/>
      <c r="L406" s="132"/>
    </row>
    <row r="407" spans="1:12" ht="15">
      <c r="A407" s="103"/>
      <c r="B407" s="103"/>
      <c r="C407" s="99"/>
      <c r="D407" s="99"/>
      <c r="E407" s="99"/>
      <c r="F407" s="99"/>
      <c r="G407" s="99"/>
      <c r="H407" s="132"/>
      <c r="I407" s="132"/>
      <c r="K407" s="132"/>
      <c r="L407" s="132"/>
    </row>
    <row r="408" spans="1:12" ht="15">
      <c r="A408" s="101"/>
      <c r="B408" s="101"/>
      <c r="C408" s="99"/>
      <c r="D408" s="99"/>
      <c r="E408" s="99"/>
      <c r="F408" s="99"/>
      <c r="G408" s="99"/>
      <c r="H408" s="100"/>
      <c r="I408" s="100"/>
      <c r="K408" s="100"/>
      <c r="L408" s="100"/>
    </row>
    <row r="409" spans="1:12" ht="15">
      <c r="A409" s="102"/>
      <c r="B409" s="102"/>
      <c r="C409" s="99"/>
      <c r="D409" s="99"/>
      <c r="E409" s="99"/>
      <c r="F409" s="99"/>
      <c r="G409" s="99"/>
      <c r="H409" s="100"/>
      <c r="I409" s="100"/>
      <c r="K409" s="100"/>
      <c r="L409" s="100"/>
    </row>
    <row r="410" spans="1:12" ht="15">
      <c r="A410" s="103"/>
      <c r="B410" s="103"/>
      <c r="C410" s="99"/>
      <c r="D410" s="99"/>
      <c r="E410" s="99"/>
      <c r="F410" s="99"/>
      <c r="G410" s="99"/>
      <c r="H410" s="100"/>
      <c r="I410" s="100"/>
      <c r="K410" s="100"/>
      <c r="L410" s="100"/>
    </row>
    <row r="411" spans="1:12" ht="15">
      <c r="A411" s="103"/>
      <c r="B411" s="103"/>
      <c r="C411" s="99"/>
      <c r="D411" s="99"/>
      <c r="E411" s="99"/>
      <c r="F411" s="99"/>
      <c r="G411" s="99"/>
      <c r="H411" s="100"/>
      <c r="I411" s="100"/>
      <c r="K411" s="100"/>
      <c r="L411" s="100"/>
    </row>
    <row r="412" spans="1:12" ht="15">
      <c r="A412" s="103"/>
      <c r="B412" s="103"/>
      <c r="C412" s="99"/>
      <c r="D412" s="99"/>
      <c r="E412" s="99"/>
      <c r="F412" s="99"/>
      <c r="G412" s="99"/>
      <c r="H412" s="132"/>
      <c r="I412" s="132"/>
      <c r="K412" s="132"/>
      <c r="L412" s="132"/>
    </row>
    <row r="413" spans="1:12" ht="15">
      <c r="A413" s="103"/>
      <c r="B413" s="103"/>
      <c r="C413" s="99"/>
      <c r="D413" s="99"/>
      <c r="E413" s="99"/>
      <c r="F413" s="99"/>
      <c r="G413" s="99"/>
      <c r="H413" s="132"/>
      <c r="I413" s="132"/>
      <c r="K413" s="132"/>
      <c r="L413" s="132"/>
    </row>
    <row r="414" spans="1:12" ht="15">
      <c r="A414" s="103"/>
      <c r="B414" s="103"/>
      <c r="C414" s="99"/>
      <c r="D414" s="99"/>
      <c r="E414" s="99"/>
      <c r="F414" s="99"/>
      <c r="G414" s="99"/>
      <c r="H414" s="132"/>
      <c r="I414" s="132"/>
      <c r="K414" s="132"/>
      <c r="L414" s="132"/>
    </row>
    <row r="415" spans="1:12" ht="15">
      <c r="A415" s="103"/>
      <c r="B415" s="103"/>
      <c r="C415" s="99"/>
      <c r="D415" s="99"/>
      <c r="E415" s="99"/>
      <c r="F415" s="99"/>
      <c r="G415" s="99"/>
      <c r="H415" s="100"/>
      <c r="I415" s="100"/>
      <c r="K415" s="100"/>
      <c r="L415" s="100"/>
    </row>
    <row r="416" spans="1:12" ht="15">
      <c r="A416" s="103"/>
      <c r="B416" s="103"/>
      <c r="C416" s="99"/>
      <c r="D416" s="99"/>
      <c r="E416" s="99"/>
      <c r="F416" s="99"/>
      <c r="G416" s="99"/>
      <c r="H416" s="132"/>
      <c r="I416" s="132"/>
      <c r="K416" s="132"/>
      <c r="L416" s="132"/>
    </row>
    <row r="417" spans="1:12" ht="15">
      <c r="A417" s="103"/>
      <c r="B417" s="103"/>
      <c r="C417" s="99"/>
      <c r="D417" s="99"/>
      <c r="E417" s="99"/>
      <c r="F417" s="99"/>
      <c r="G417" s="99"/>
      <c r="H417" s="132"/>
      <c r="I417" s="132"/>
      <c r="K417" s="132"/>
      <c r="L417" s="132"/>
    </row>
    <row r="418" spans="1:12" ht="15">
      <c r="A418" s="101"/>
      <c r="B418" s="101"/>
      <c r="C418" s="99"/>
      <c r="D418" s="99"/>
      <c r="E418" s="99"/>
      <c r="F418" s="99"/>
      <c r="G418" s="99"/>
      <c r="H418" s="100"/>
      <c r="I418" s="100"/>
      <c r="K418" s="100"/>
      <c r="L418" s="100"/>
    </row>
    <row r="419" spans="1:12" ht="15">
      <c r="A419" s="102"/>
      <c r="B419" s="102"/>
      <c r="C419" s="99"/>
      <c r="D419" s="99"/>
      <c r="E419" s="99"/>
      <c r="F419" s="99"/>
      <c r="G419" s="99"/>
      <c r="H419" s="100"/>
      <c r="I419" s="100"/>
      <c r="K419" s="100"/>
      <c r="L419" s="100"/>
    </row>
    <row r="420" spans="1:12" ht="15">
      <c r="A420" s="103"/>
      <c r="B420" s="103"/>
      <c r="C420" s="99"/>
      <c r="D420" s="99"/>
      <c r="E420" s="99"/>
      <c r="F420" s="99"/>
      <c r="G420" s="99"/>
      <c r="H420" s="100"/>
      <c r="I420" s="100"/>
      <c r="K420" s="100"/>
      <c r="L420" s="100"/>
    </row>
    <row r="421" spans="1:12" ht="15">
      <c r="A421" s="103"/>
      <c r="B421" s="103"/>
      <c r="C421" s="99"/>
      <c r="D421" s="99"/>
      <c r="E421" s="99"/>
      <c r="F421" s="99"/>
      <c r="G421" s="99"/>
      <c r="H421" s="100"/>
      <c r="I421" s="100"/>
      <c r="K421" s="100"/>
      <c r="L421" s="100"/>
    </row>
    <row r="422" spans="1:12" ht="15">
      <c r="A422" s="103"/>
      <c r="B422" s="103"/>
      <c r="C422" s="99"/>
      <c r="D422" s="99"/>
      <c r="E422" s="99"/>
      <c r="F422" s="99"/>
      <c r="G422" s="99"/>
      <c r="H422" s="132"/>
      <c r="I422" s="132"/>
      <c r="K422" s="132"/>
      <c r="L422" s="132"/>
    </row>
    <row r="423" spans="1:12" ht="15">
      <c r="A423" s="103"/>
      <c r="B423" s="103"/>
      <c r="C423" s="99"/>
      <c r="D423" s="99"/>
      <c r="E423" s="99"/>
      <c r="F423" s="99"/>
      <c r="G423" s="99"/>
      <c r="H423" s="132"/>
      <c r="I423" s="132"/>
      <c r="K423" s="132"/>
      <c r="L423" s="132"/>
    </row>
    <row r="424" spans="1:12" ht="15">
      <c r="A424" s="103"/>
      <c r="B424" s="103"/>
      <c r="C424" s="99"/>
      <c r="D424" s="99"/>
      <c r="E424" s="99"/>
      <c r="F424" s="99"/>
      <c r="G424" s="99"/>
      <c r="H424" s="100"/>
      <c r="I424" s="100"/>
      <c r="K424" s="100"/>
      <c r="L424" s="100"/>
    </row>
    <row r="425" spans="1:12" ht="15">
      <c r="A425" s="103"/>
      <c r="B425" s="103"/>
      <c r="C425" s="99"/>
      <c r="D425" s="99"/>
      <c r="E425" s="99"/>
      <c r="F425" s="99"/>
      <c r="G425" s="99"/>
      <c r="H425" s="132"/>
      <c r="I425" s="132"/>
      <c r="K425" s="132"/>
      <c r="L425" s="132"/>
    </row>
    <row r="426" spans="1:12" ht="15">
      <c r="A426" s="103"/>
      <c r="B426" s="103"/>
      <c r="C426" s="99"/>
      <c r="D426" s="99"/>
      <c r="E426" s="99"/>
      <c r="F426" s="99"/>
      <c r="G426" s="99"/>
      <c r="H426" s="132"/>
      <c r="I426" s="132"/>
      <c r="K426" s="132"/>
      <c r="L426" s="132"/>
    </row>
    <row r="427" spans="1:12" ht="15">
      <c r="A427" s="101"/>
      <c r="B427" s="101"/>
      <c r="C427" s="99"/>
      <c r="D427" s="99"/>
      <c r="E427" s="99"/>
      <c r="F427" s="99"/>
      <c r="G427" s="99"/>
      <c r="H427" s="100"/>
      <c r="I427" s="100"/>
      <c r="K427" s="100"/>
      <c r="L427" s="100"/>
    </row>
    <row r="428" spans="1:12" ht="15">
      <c r="A428" s="102"/>
      <c r="B428" s="102"/>
      <c r="C428" s="99"/>
      <c r="D428" s="99"/>
      <c r="E428" s="99"/>
      <c r="F428" s="99"/>
      <c r="G428" s="99"/>
      <c r="H428" s="100"/>
      <c r="I428" s="100"/>
      <c r="K428" s="100"/>
      <c r="L428" s="100"/>
    </row>
    <row r="429" spans="1:12" ht="15">
      <c r="A429" s="103"/>
      <c r="B429" s="103"/>
      <c r="C429" s="99"/>
      <c r="D429" s="99"/>
      <c r="E429" s="99"/>
      <c r="F429" s="99"/>
      <c r="G429" s="99"/>
      <c r="H429" s="100"/>
      <c r="I429" s="100"/>
      <c r="K429" s="100"/>
      <c r="L429" s="100"/>
    </row>
    <row r="430" spans="1:12" ht="15">
      <c r="A430" s="103"/>
      <c r="B430" s="103"/>
      <c r="C430" s="99"/>
      <c r="D430" s="99"/>
      <c r="E430" s="99"/>
      <c r="F430" s="99"/>
      <c r="G430" s="99"/>
      <c r="H430" s="100"/>
      <c r="I430" s="100"/>
      <c r="K430" s="100"/>
      <c r="L430" s="100"/>
    </row>
    <row r="431" spans="1:12" ht="15">
      <c r="A431" s="103"/>
      <c r="B431" s="103"/>
      <c r="C431" s="99"/>
      <c r="D431" s="99"/>
      <c r="E431" s="99"/>
      <c r="F431" s="99"/>
      <c r="G431" s="99"/>
      <c r="H431" s="132"/>
      <c r="I431" s="132"/>
      <c r="K431" s="132"/>
      <c r="L431" s="132"/>
    </row>
    <row r="432" spans="1:12" ht="15">
      <c r="A432" s="103"/>
      <c r="B432" s="103"/>
      <c r="C432" s="99"/>
      <c r="D432" s="99"/>
      <c r="E432" s="99"/>
      <c r="F432" s="99"/>
      <c r="G432" s="99"/>
      <c r="H432" s="132"/>
      <c r="I432" s="132"/>
      <c r="K432" s="132"/>
      <c r="L432" s="132"/>
    </row>
    <row r="433" spans="1:12" ht="15">
      <c r="A433" s="103"/>
      <c r="B433" s="103"/>
      <c r="C433" s="99"/>
      <c r="D433" s="99"/>
      <c r="E433" s="99"/>
      <c r="F433" s="99"/>
      <c r="G433" s="99"/>
      <c r="H433" s="100"/>
      <c r="I433" s="100"/>
      <c r="K433" s="100"/>
      <c r="L433" s="100"/>
    </row>
    <row r="434" spans="1:12" ht="15">
      <c r="A434" s="103"/>
      <c r="B434" s="103"/>
      <c r="C434" s="99"/>
      <c r="D434" s="99"/>
      <c r="E434" s="99"/>
      <c r="F434" s="99"/>
      <c r="G434" s="99"/>
      <c r="H434" s="132"/>
      <c r="I434" s="132"/>
      <c r="K434" s="132"/>
      <c r="L434" s="132"/>
    </row>
    <row r="435" spans="1:12" ht="15">
      <c r="A435" s="103"/>
      <c r="B435" s="103"/>
      <c r="C435" s="99"/>
      <c r="D435" s="99"/>
      <c r="E435" s="99"/>
      <c r="F435" s="99"/>
      <c r="G435" s="99"/>
      <c r="H435" s="132"/>
      <c r="I435" s="132"/>
      <c r="K435" s="132"/>
      <c r="L435" s="132"/>
    </row>
    <row r="436" spans="1:12" ht="14.25">
      <c r="A436" s="136"/>
      <c r="B436" s="136"/>
      <c r="C436" s="133"/>
      <c r="D436" s="133"/>
      <c r="E436" s="133"/>
      <c r="F436" s="133"/>
      <c r="G436" s="133"/>
      <c r="H436" s="137"/>
      <c r="I436" s="137"/>
      <c r="K436" s="137"/>
      <c r="L436" s="137"/>
    </row>
    <row r="437" spans="1:12" ht="15">
      <c r="A437" s="103"/>
      <c r="B437" s="103"/>
      <c r="C437" s="99"/>
      <c r="D437" s="99"/>
      <c r="E437" s="99"/>
      <c r="F437" s="99"/>
      <c r="G437" s="99"/>
      <c r="H437" s="100"/>
      <c r="I437" s="100"/>
      <c r="K437" s="100"/>
      <c r="L437" s="100"/>
    </row>
    <row r="438" spans="1:12" ht="15">
      <c r="A438" s="103"/>
      <c r="B438" s="103"/>
      <c r="C438" s="99"/>
      <c r="D438" s="99"/>
      <c r="E438" s="99"/>
      <c r="F438" s="99"/>
      <c r="G438" s="99"/>
      <c r="H438" s="100"/>
      <c r="I438" s="100"/>
      <c r="K438" s="100"/>
      <c r="L438" s="100"/>
    </row>
    <row r="439" spans="1:12" ht="15">
      <c r="A439" s="103"/>
      <c r="B439" s="103"/>
      <c r="C439" s="99"/>
      <c r="D439" s="99"/>
      <c r="E439" s="99"/>
      <c r="F439" s="99"/>
      <c r="G439" s="99"/>
      <c r="H439" s="100"/>
      <c r="I439" s="100"/>
      <c r="K439" s="100"/>
      <c r="L439" s="100"/>
    </row>
    <row r="440" spans="1:12" ht="15">
      <c r="A440" s="103"/>
      <c r="B440" s="103"/>
      <c r="C440" s="99"/>
      <c r="D440" s="99"/>
      <c r="E440" s="99"/>
      <c r="F440" s="99"/>
      <c r="G440" s="99"/>
      <c r="H440" s="132"/>
      <c r="I440" s="132"/>
      <c r="K440" s="132"/>
      <c r="L440" s="132"/>
    </row>
    <row r="441" spans="1:12" ht="15">
      <c r="A441" s="103"/>
      <c r="B441" s="103"/>
      <c r="C441" s="99"/>
      <c r="D441" s="99"/>
      <c r="E441" s="99"/>
      <c r="F441" s="99"/>
      <c r="G441" s="99"/>
      <c r="H441" s="132"/>
      <c r="I441" s="132"/>
      <c r="K441" s="132"/>
      <c r="L441" s="132"/>
    </row>
    <row r="442" spans="1:12" ht="15">
      <c r="A442" s="103"/>
      <c r="B442" s="103"/>
      <c r="C442" s="99"/>
      <c r="D442" s="99"/>
      <c r="E442" s="99"/>
      <c r="F442" s="99"/>
      <c r="G442" s="99"/>
      <c r="H442" s="132"/>
      <c r="I442" s="132"/>
      <c r="K442" s="132"/>
      <c r="L442" s="132"/>
    </row>
    <row r="443" spans="1:12" ht="15">
      <c r="A443" s="103"/>
      <c r="B443" s="103"/>
      <c r="C443" s="99"/>
      <c r="D443" s="99"/>
      <c r="E443" s="99"/>
      <c r="F443" s="99"/>
      <c r="G443" s="99"/>
      <c r="H443" s="132"/>
      <c r="I443" s="132"/>
      <c r="K443" s="132"/>
      <c r="L443" s="132"/>
    </row>
    <row r="444" spans="1:12" ht="15">
      <c r="A444" s="103"/>
      <c r="B444" s="103"/>
      <c r="C444" s="99"/>
      <c r="D444" s="99"/>
      <c r="E444" s="99"/>
      <c r="F444" s="99"/>
      <c r="G444" s="99"/>
      <c r="H444" s="100"/>
      <c r="I444" s="100"/>
      <c r="K444" s="100"/>
      <c r="L444" s="100"/>
    </row>
    <row r="445" spans="1:12" ht="15">
      <c r="A445" s="103"/>
      <c r="B445" s="103"/>
      <c r="C445" s="99"/>
      <c r="D445" s="99"/>
      <c r="E445" s="99"/>
      <c r="F445" s="99"/>
      <c r="G445" s="99"/>
      <c r="H445" s="132"/>
      <c r="I445" s="132"/>
      <c r="K445" s="132"/>
      <c r="L445" s="132"/>
    </row>
    <row r="446" spans="1:12" ht="15">
      <c r="A446" s="103"/>
      <c r="B446" s="103"/>
      <c r="C446" s="99"/>
      <c r="D446" s="99"/>
      <c r="E446" s="99"/>
      <c r="F446" s="99"/>
      <c r="G446" s="99"/>
      <c r="H446" s="132"/>
      <c r="I446" s="132"/>
      <c r="K446" s="132"/>
      <c r="L446" s="132"/>
    </row>
    <row r="447" spans="1:12" ht="15">
      <c r="A447" s="102"/>
      <c r="B447" s="102"/>
      <c r="C447" s="99"/>
      <c r="D447" s="99"/>
      <c r="E447" s="99"/>
      <c r="F447" s="104"/>
      <c r="G447" s="99"/>
      <c r="H447" s="100"/>
      <c r="I447" s="100"/>
      <c r="K447" s="100"/>
      <c r="L447" s="100"/>
    </row>
    <row r="448" spans="1:12" ht="15">
      <c r="A448" s="101"/>
      <c r="B448" s="101"/>
      <c r="C448" s="99"/>
      <c r="D448" s="99"/>
      <c r="E448" s="99"/>
      <c r="F448" s="104"/>
      <c r="G448" s="99"/>
      <c r="H448" s="100"/>
      <c r="I448" s="100"/>
      <c r="K448" s="100"/>
      <c r="L448" s="100"/>
    </row>
    <row r="449" spans="1:12" ht="15">
      <c r="A449" s="103"/>
      <c r="B449" s="103"/>
      <c r="C449" s="99"/>
      <c r="D449" s="99"/>
      <c r="E449" s="99"/>
      <c r="F449" s="104"/>
      <c r="G449" s="99"/>
      <c r="H449" s="100"/>
      <c r="I449" s="100"/>
      <c r="K449" s="100"/>
      <c r="L449" s="100"/>
    </row>
    <row r="450" spans="1:12" ht="15">
      <c r="A450" s="103"/>
      <c r="B450" s="103"/>
      <c r="C450" s="99"/>
      <c r="D450" s="99"/>
      <c r="E450" s="99"/>
      <c r="F450" s="104"/>
      <c r="G450" s="99"/>
      <c r="H450" s="100"/>
      <c r="I450" s="100"/>
      <c r="K450" s="100"/>
      <c r="L450" s="100"/>
    </row>
    <row r="451" spans="1:12" ht="15">
      <c r="A451" s="103"/>
      <c r="B451" s="103"/>
      <c r="C451" s="99"/>
      <c r="D451" s="99"/>
      <c r="E451" s="99"/>
      <c r="F451" s="104"/>
      <c r="G451" s="99"/>
      <c r="H451" s="132"/>
      <c r="I451" s="132"/>
      <c r="K451" s="132"/>
      <c r="L451" s="132"/>
    </row>
    <row r="452" spans="1:12" ht="15">
      <c r="A452" s="103"/>
      <c r="B452" s="103"/>
      <c r="C452" s="99"/>
      <c r="D452" s="99"/>
      <c r="E452" s="99"/>
      <c r="F452" s="104"/>
      <c r="G452" s="99"/>
      <c r="H452" s="132"/>
      <c r="I452" s="132"/>
      <c r="K452" s="132"/>
      <c r="L452" s="132"/>
    </row>
    <row r="453" spans="1:12" ht="15">
      <c r="A453" s="103"/>
      <c r="B453" s="103"/>
      <c r="C453" s="99"/>
      <c r="D453" s="99"/>
      <c r="E453" s="99"/>
      <c r="F453" s="104"/>
      <c r="G453" s="99"/>
      <c r="H453" s="132"/>
      <c r="I453" s="132"/>
      <c r="K453" s="132"/>
      <c r="L453" s="132"/>
    </row>
    <row r="454" spans="1:12" ht="15">
      <c r="A454" s="103"/>
      <c r="B454" s="103"/>
      <c r="C454" s="99"/>
      <c r="D454" s="99"/>
      <c r="E454" s="99"/>
      <c r="F454" s="104"/>
      <c r="G454" s="99"/>
      <c r="H454" s="100"/>
      <c r="I454" s="100"/>
      <c r="K454" s="100"/>
      <c r="L454" s="100"/>
    </row>
    <row r="455" spans="1:12" ht="15">
      <c r="A455" s="103"/>
      <c r="B455" s="103"/>
      <c r="C455" s="99"/>
      <c r="D455" s="99"/>
      <c r="E455" s="99"/>
      <c r="F455" s="104"/>
      <c r="G455" s="99"/>
      <c r="H455" s="132"/>
      <c r="I455" s="132"/>
      <c r="K455" s="132"/>
      <c r="L455" s="132"/>
    </row>
    <row r="456" spans="1:12" ht="15">
      <c r="A456" s="103"/>
      <c r="B456" s="103"/>
      <c r="C456" s="99"/>
      <c r="D456" s="99"/>
      <c r="E456" s="99"/>
      <c r="F456" s="104"/>
      <c r="G456" s="99"/>
      <c r="H456" s="132"/>
      <c r="I456" s="132"/>
      <c r="K456" s="132"/>
      <c r="L456" s="132"/>
    </row>
    <row r="457" spans="1:12" ht="14.25">
      <c r="A457" s="98"/>
      <c r="B457" s="98"/>
      <c r="C457" s="133"/>
      <c r="D457" s="133"/>
      <c r="E457" s="133"/>
      <c r="F457" s="133"/>
      <c r="G457" s="133"/>
      <c r="H457" s="137"/>
      <c r="I457" s="137"/>
      <c r="K457" s="137"/>
      <c r="L457" s="137"/>
    </row>
    <row r="458" spans="1:12" ht="15">
      <c r="A458" s="136"/>
      <c r="B458" s="136"/>
      <c r="C458" s="99"/>
      <c r="D458" s="99"/>
      <c r="E458" s="99"/>
      <c r="F458" s="99"/>
      <c r="G458" s="99"/>
      <c r="H458" s="100"/>
      <c r="I458" s="100"/>
      <c r="K458" s="100"/>
      <c r="L458" s="100"/>
    </row>
    <row r="459" spans="1:12" ht="15">
      <c r="A459" s="102"/>
      <c r="B459" s="102"/>
      <c r="C459" s="99"/>
      <c r="D459" s="99"/>
      <c r="E459" s="99"/>
      <c r="F459" s="99"/>
      <c r="G459" s="99"/>
      <c r="H459" s="100"/>
      <c r="I459" s="100"/>
      <c r="K459" s="100"/>
      <c r="L459" s="100"/>
    </row>
    <row r="460" spans="1:12" ht="15">
      <c r="A460" s="101"/>
      <c r="B460" s="101"/>
      <c r="C460" s="99"/>
      <c r="D460" s="99"/>
      <c r="E460" s="99"/>
      <c r="F460" s="99"/>
      <c r="G460" s="99"/>
      <c r="H460" s="100"/>
      <c r="I460" s="100"/>
      <c r="K460" s="100"/>
      <c r="L460" s="100"/>
    </row>
    <row r="461" spans="1:12" ht="15">
      <c r="A461" s="102"/>
      <c r="B461" s="102"/>
      <c r="C461" s="99"/>
      <c r="D461" s="99"/>
      <c r="E461" s="99"/>
      <c r="F461" s="99"/>
      <c r="G461" s="99"/>
      <c r="H461" s="100"/>
      <c r="I461" s="100"/>
      <c r="K461" s="100"/>
      <c r="L461" s="100"/>
    </row>
    <row r="462" spans="1:12" ht="14.25">
      <c r="A462" s="136"/>
      <c r="B462" s="136"/>
      <c r="C462" s="133"/>
      <c r="D462" s="133"/>
      <c r="E462" s="133"/>
      <c r="F462" s="133"/>
      <c r="G462" s="133"/>
      <c r="H462" s="137"/>
      <c r="I462" s="137"/>
      <c r="K462" s="137"/>
      <c r="L462" s="137"/>
    </row>
    <row r="463" spans="1:12" ht="15">
      <c r="A463" s="103"/>
      <c r="B463" s="103"/>
      <c r="C463" s="99"/>
      <c r="D463" s="99"/>
      <c r="E463" s="99"/>
      <c r="F463" s="99"/>
      <c r="G463" s="99"/>
      <c r="H463" s="100"/>
      <c r="I463" s="100"/>
      <c r="K463" s="100"/>
      <c r="L463" s="100"/>
    </row>
    <row r="464" spans="1:12" ht="15">
      <c r="A464" s="103"/>
      <c r="B464" s="103"/>
      <c r="C464" s="99"/>
      <c r="D464" s="99"/>
      <c r="E464" s="99"/>
      <c r="F464" s="99"/>
      <c r="G464" s="99"/>
      <c r="H464" s="132"/>
      <c r="I464" s="132"/>
      <c r="K464" s="132"/>
      <c r="L464" s="132"/>
    </row>
    <row r="465" spans="1:12" ht="14.25">
      <c r="A465" s="136"/>
      <c r="B465" s="136"/>
      <c r="C465" s="133"/>
      <c r="D465" s="133"/>
      <c r="E465" s="133"/>
      <c r="F465" s="133"/>
      <c r="G465" s="133"/>
      <c r="H465" s="137"/>
      <c r="I465" s="137"/>
      <c r="K465" s="137"/>
      <c r="L465" s="137"/>
    </row>
    <row r="466" spans="1:12" ht="15">
      <c r="A466" s="101"/>
      <c r="B466" s="101"/>
      <c r="C466" s="133"/>
      <c r="D466" s="133"/>
      <c r="E466" s="133"/>
      <c r="F466" s="133"/>
      <c r="G466" s="133"/>
      <c r="H466" s="137"/>
      <c r="I466" s="137"/>
      <c r="K466" s="137"/>
      <c r="L466" s="137"/>
    </row>
    <row r="467" spans="1:12" ht="15">
      <c r="A467" s="101"/>
      <c r="B467" s="101"/>
      <c r="C467" s="133"/>
      <c r="D467" s="133"/>
      <c r="E467" s="133"/>
      <c r="F467" s="133"/>
      <c r="G467" s="133"/>
      <c r="H467" s="137"/>
      <c r="I467" s="137"/>
      <c r="K467" s="137"/>
      <c r="L467" s="137"/>
    </row>
    <row r="468" spans="1:12" ht="15">
      <c r="A468" s="101"/>
      <c r="B468" s="101"/>
      <c r="C468" s="99"/>
      <c r="D468" s="99"/>
      <c r="E468" s="99"/>
      <c r="F468" s="99"/>
      <c r="G468" s="99"/>
      <c r="H468" s="100"/>
      <c r="I468" s="100"/>
      <c r="K468" s="100"/>
      <c r="L468" s="100"/>
    </row>
    <row r="469" spans="1:12" ht="15">
      <c r="A469" s="131"/>
      <c r="B469" s="131"/>
      <c r="C469" s="99"/>
      <c r="D469" s="99"/>
      <c r="E469" s="99"/>
      <c r="F469" s="99"/>
      <c r="G469" s="99"/>
      <c r="H469" s="100"/>
      <c r="I469" s="100"/>
      <c r="K469" s="100"/>
      <c r="L469" s="100"/>
    </row>
    <row r="470" spans="1:12" ht="15">
      <c r="A470" s="103"/>
      <c r="B470" s="103"/>
      <c r="C470" s="99"/>
      <c r="D470" s="99"/>
      <c r="E470" s="99"/>
      <c r="F470" s="99"/>
      <c r="G470" s="99"/>
      <c r="H470" s="100"/>
      <c r="I470" s="100"/>
      <c r="K470" s="100"/>
      <c r="L470" s="100"/>
    </row>
    <row r="471" spans="1:12" ht="15">
      <c r="A471" s="103"/>
      <c r="B471" s="103"/>
      <c r="C471" s="99"/>
      <c r="D471" s="99"/>
      <c r="E471" s="99"/>
      <c r="F471" s="99"/>
      <c r="G471" s="99"/>
      <c r="H471" s="100"/>
      <c r="I471" s="100"/>
      <c r="K471" s="100"/>
      <c r="L471" s="100"/>
    </row>
    <row r="472" spans="1:12" ht="15">
      <c r="A472" s="103"/>
      <c r="B472" s="103"/>
      <c r="C472" s="99"/>
      <c r="D472" s="99"/>
      <c r="E472" s="99"/>
      <c r="F472" s="99"/>
      <c r="G472" s="99"/>
      <c r="H472" s="100"/>
      <c r="I472" s="100"/>
      <c r="K472" s="100"/>
      <c r="L472" s="100"/>
    </row>
    <row r="473" spans="1:12" ht="15">
      <c r="A473" s="103"/>
      <c r="B473" s="103"/>
      <c r="C473" s="99"/>
      <c r="D473" s="99"/>
      <c r="E473" s="99"/>
      <c r="F473" s="99"/>
      <c r="G473" s="99"/>
      <c r="H473" s="100"/>
      <c r="I473" s="100"/>
      <c r="K473" s="100"/>
      <c r="L473" s="100"/>
    </row>
    <row r="474" spans="1:12" ht="15">
      <c r="A474" s="103"/>
      <c r="B474" s="103"/>
      <c r="C474" s="99"/>
      <c r="D474" s="99"/>
      <c r="E474" s="99"/>
      <c r="F474" s="99"/>
      <c r="G474" s="99"/>
      <c r="H474" s="100"/>
      <c r="I474" s="100"/>
      <c r="K474" s="100"/>
      <c r="L474" s="100"/>
    </row>
    <row r="475" spans="1:12" ht="15">
      <c r="A475" s="103"/>
      <c r="B475" s="103"/>
      <c r="C475" s="99"/>
      <c r="D475" s="99"/>
      <c r="E475" s="99"/>
      <c r="F475" s="99"/>
      <c r="G475" s="99"/>
      <c r="H475" s="100"/>
      <c r="I475" s="100"/>
      <c r="K475" s="100"/>
      <c r="L475" s="100"/>
    </row>
    <row r="476" spans="1:12" ht="15">
      <c r="A476" s="103"/>
      <c r="B476" s="103"/>
      <c r="C476" s="99"/>
      <c r="D476" s="99"/>
      <c r="E476" s="99"/>
      <c r="F476" s="99"/>
      <c r="G476" s="99"/>
      <c r="H476" s="100"/>
      <c r="I476" s="100"/>
      <c r="K476" s="100"/>
      <c r="L476" s="100"/>
    </row>
    <row r="477" spans="1:12" ht="15">
      <c r="A477" s="103"/>
      <c r="B477" s="103"/>
      <c r="C477" s="99"/>
      <c r="D477" s="99"/>
      <c r="E477" s="99"/>
      <c r="F477" s="99"/>
      <c r="G477" s="99"/>
      <c r="H477" s="100"/>
      <c r="I477" s="100"/>
      <c r="K477" s="100"/>
      <c r="L477" s="100"/>
    </row>
    <row r="478" spans="1:12" ht="15">
      <c r="A478" s="103"/>
      <c r="B478" s="103"/>
      <c r="C478" s="99"/>
      <c r="D478" s="99"/>
      <c r="E478" s="99"/>
      <c r="F478" s="99"/>
      <c r="G478" s="99"/>
      <c r="H478" s="100"/>
      <c r="I478" s="100"/>
      <c r="K478" s="100"/>
      <c r="L478" s="100"/>
    </row>
    <row r="479" spans="1:12" ht="15">
      <c r="A479" s="103"/>
      <c r="B479" s="103"/>
      <c r="C479" s="99"/>
      <c r="D479" s="99"/>
      <c r="E479" s="99"/>
      <c r="F479" s="99"/>
      <c r="G479" s="99"/>
      <c r="H479" s="100"/>
      <c r="I479" s="100"/>
      <c r="K479" s="100"/>
      <c r="L479" s="100"/>
    </row>
    <row r="480" spans="1:12" ht="15">
      <c r="A480" s="103"/>
      <c r="B480" s="103"/>
      <c r="C480" s="99"/>
      <c r="D480" s="99"/>
      <c r="E480" s="99"/>
      <c r="F480" s="99"/>
      <c r="G480" s="99"/>
      <c r="H480" s="100"/>
      <c r="I480" s="100"/>
      <c r="K480" s="100"/>
      <c r="L480" s="100"/>
    </row>
    <row r="481" spans="1:12" ht="15">
      <c r="A481" s="103"/>
      <c r="B481" s="103"/>
      <c r="C481" s="99"/>
      <c r="D481" s="99"/>
      <c r="E481" s="99"/>
      <c r="F481" s="99"/>
      <c r="G481" s="99"/>
      <c r="H481" s="100"/>
      <c r="I481" s="100"/>
      <c r="K481" s="100"/>
      <c r="L481" s="100"/>
    </row>
    <row r="482" spans="1:12" ht="15">
      <c r="A482" s="103"/>
      <c r="B482" s="103"/>
      <c r="C482" s="99"/>
      <c r="D482" s="99"/>
      <c r="E482" s="99"/>
      <c r="F482" s="99"/>
      <c r="G482" s="99"/>
      <c r="H482" s="100"/>
      <c r="I482" s="100"/>
      <c r="K482" s="100"/>
      <c r="L482" s="100"/>
    </row>
    <row r="483" spans="1:12" ht="15">
      <c r="A483" s="103"/>
      <c r="B483" s="103"/>
      <c r="C483" s="99"/>
      <c r="D483" s="99"/>
      <c r="E483" s="99"/>
      <c r="F483" s="99"/>
      <c r="G483" s="99"/>
      <c r="H483" s="100"/>
      <c r="I483" s="100"/>
      <c r="K483" s="100"/>
      <c r="L483" s="100"/>
    </row>
    <row r="484" spans="1:12" ht="15">
      <c r="A484" s="103"/>
      <c r="B484" s="103"/>
      <c r="C484" s="99"/>
      <c r="D484" s="99"/>
      <c r="E484" s="99"/>
      <c r="F484" s="99"/>
      <c r="G484" s="99"/>
      <c r="H484" s="100"/>
      <c r="I484" s="100"/>
      <c r="K484" s="100"/>
      <c r="L484" s="100"/>
    </row>
    <row r="485" spans="1:12" ht="15">
      <c r="A485" s="103"/>
      <c r="B485" s="103"/>
      <c r="C485" s="99"/>
      <c r="D485" s="99"/>
      <c r="E485" s="99"/>
      <c r="F485" s="99"/>
      <c r="G485" s="99"/>
      <c r="H485" s="100"/>
      <c r="I485" s="100"/>
      <c r="K485" s="100"/>
      <c r="L485" s="100"/>
    </row>
    <row r="486" spans="1:12" ht="15">
      <c r="A486" s="103"/>
      <c r="B486" s="103"/>
      <c r="C486" s="99"/>
      <c r="D486" s="99"/>
      <c r="E486" s="99"/>
      <c r="F486" s="99"/>
      <c r="G486" s="99"/>
      <c r="H486" s="100"/>
      <c r="I486" s="100"/>
      <c r="K486" s="100"/>
      <c r="L486" s="100"/>
    </row>
    <row r="487" spans="1:12" ht="15">
      <c r="A487" s="101"/>
      <c r="B487" s="101"/>
      <c r="C487" s="133"/>
      <c r="D487" s="133"/>
      <c r="E487" s="133"/>
      <c r="F487" s="133"/>
      <c r="G487" s="133"/>
      <c r="H487" s="137"/>
      <c r="I487" s="137"/>
      <c r="K487" s="137"/>
      <c r="L487" s="137"/>
    </row>
    <row r="488" spans="1:12" ht="15">
      <c r="A488" s="102"/>
      <c r="B488" s="102"/>
      <c r="C488" s="99"/>
      <c r="D488" s="99"/>
      <c r="E488" s="99"/>
      <c r="F488" s="99"/>
      <c r="G488" s="99"/>
      <c r="H488" s="100"/>
      <c r="I488" s="100"/>
      <c r="K488" s="100"/>
      <c r="L488" s="100"/>
    </row>
    <row r="489" spans="1:12" ht="15">
      <c r="A489" s="103"/>
      <c r="B489" s="103"/>
      <c r="C489" s="99"/>
      <c r="D489" s="99"/>
      <c r="E489" s="99"/>
      <c r="F489" s="99"/>
      <c r="G489" s="99"/>
      <c r="H489" s="100"/>
      <c r="I489" s="100"/>
      <c r="K489" s="100"/>
      <c r="L489" s="100"/>
    </row>
    <row r="490" spans="1:12" ht="15">
      <c r="A490" s="103"/>
      <c r="B490" s="103"/>
      <c r="C490" s="99"/>
      <c r="D490" s="99"/>
      <c r="E490" s="99"/>
      <c r="F490" s="99"/>
      <c r="G490" s="99"/>
      <c r="H490" s="100"/>
      <c r="I490" s="100"/>
      <c r="K490" s="100"/>
      <c r="L490" s="100"/>
    </row>
    <row r="491" spans="1:12" ht="14.25">
      <c r="A491" s="136"/>
      <c r="B491" s="136"/>
      <c r="C491" s="133"/>
      <c r="D491" s="133"/>
      <c r="E491" s="133"/>
      <c r="F491" s="133"/>
      <c r="G491" s="133"/>
      <c r="H491" s="134"/>
      <c r="I491" s="134"/>
      <c r="K491" s="134"/>
      <c r="L491" s="134"/>
    </row>
    <row r="492" spans="1:12" ht="15">
      <c r="A492" s="101"/>
      <c r="B492" s="101"/>
      <c r="C492" s="99"/>
      <c r="D492" s="99"/>
      <c r="E492" s="99"/>
      <c r="F492" s="99"/>
      <c r="G492" s="99"/>
      <c r="H492" s="132"/>
      <c r="I492" s="132"/>
      <c r="K492" s="132"/>
      <c r="L492" s="132"/>
    </row>
    <row r="493" spans="1:12" ht="15">
      <c r="A493" s="103"/>
      <c r="B493" s="103"/>
      <c r="C493" s="99"/>
      <c r="D493" s="99"/>
      <c r="E493" s="99"/>
      <c r="F493" s="99"/>
      <c r="G493" s="99"/>
      <c r="H493" s="132"/>
      <c r="I493" s="132"/>
      <c r="K493" s="132"/>
      <c r="L493" s="132"/>
    </row>
    <row r="494" spans="1:12" ht="15">
      <c r="A494" s="131"/>
      <c r="B494" s="131"/>
      <c r="C494" s="99"/>
      <c r="D494" s="99"/>
      <c r="E494" s="99"/>
      <c r="F494" s="99"/>
      <c r="G494" s="99"/>
      <c r="H494" s="132"/>
      <c r="I494" s="132"/>
      <c r="K494" s="132"/>
      <c r="L494" s="132"/>
    </row>
    <row r="495" spans="1:12" ht="15">
      <c r="A495" s="131"/>
      <c r="B495" s="131"/>
      <c r="C495" s="99"/>
      <c r="D495" s="99"/>
      <c r="E495" s="99"/>
      <c r="F495" s="99"/>
      <c r="G495" s="99"/>
      <c r="H495" s="132"/>
      <c r="I495" s="132"/>
      <c r="K495" s="132"/>
      <c r="L495" s="132"/>
    </row>
    <row r="496" spans="1:12" ht="15">
      <c r="A496" s="131"/>
      <c r="B496" s="131"/>
      <c r="C496" s="99"/>
      <c r="D496" s="99"/>
      <c r="E496" s="99"/>
      <c r="F496" s="99"/>
      <c r="G496" s="99"/>
      <c r="H496" s="132"/>
      <c r="I496" s="132"/>
      <c r="K496" s="132"/>
      <c r="L496" s="132"/>
    </row>
    <row r="497" spans="1:12" ht="15">
      <c r="A497" s="131"/>
      <c r="B497" s="131"/>
      <c r="C497" s="99"/>
      <c r="D497" s="99"/>
      <c r="E497" s="99"/>
      <c r="F497" s="99"/>
      <c r="G497" s="99"/>
      <c r="H497" s="132"/>
      <c r="I497" s="132"/>
      <c r="K497" s="132"/>
      <c r="L497" s="132"/>
    </row>
    <row r="498" spans="1:12" s="6" customFormat="1" ht="15">
      <c r="A498" s="143"/>
      <c r="B498" s="143"/>
      <c r="C498" s="99"/>
      <c r="D498" s="144"/>
      <c r="E498" s="144"/>
      <c r="F498" s="144"/>
      <c r="G498" s="99"/>
      <c r="H498" s="145"/>
      <c r="I498" s="145"/>
      <c r="K498" s="145"/>
      <c r="L498" s="145"/>
    </row>
    <row r="499" spans="1:12" s="6" customFormat="1" ht="15">
      <c r="A499" s="143"/>
      <c r="B499" s="143"/>
      <c r="C499" s="99"/>
      <c r="D499" s="144"/>
      <c r="E499" s="144"/>
      <c r="F499" s="144"/>
      <c r="G499" s="99"/>
      <c r="H499" s="145"/>
      <c r="I499" s="145"/>
      <c r="K499" s="145"/>
      <c r="L499" s="145"/>
    </row>
    <row r="500" spans="1:12" s="6" customFormat="1" ht="15">
      <c r="A500" s="146"/>
      <c r="B500" s="146"/>
      <c r="C500" s="99"/>
      <c r="D500" s="144"/>
      <c r="E500" s="144"/>
      <c r="F500" s="144"/>
      <c r="G500" s="99"/>
      <c r="H500" s="145"/>
      <c r="I500" s="145"/>
      <c r="K500" s="145"/>
      <c r="L500" s="145"/>
    </row>
    <row r="501" spans="1:12" s="6" customFormat="1" ht="15">
      <c r="A501" s="146"/>
      <c r="B501" s="146"/>
      <c r="C501" s="99"/>
      <c r="D501" s="144"/>
      <c r="E501" s="144"/>
      <c r="F501" s="144"/>
      <c r="G501" s="99"/>
      <c r="H501" s="145"/>
      <c r="I501" s="145"/>
      <c r="K501" s="145"/>
      <c r="L501" s="145"/>
    </row>
    <row r="502" spans="1:12" s="6" customFormat="1" ht="15">
      <c r="A502" s="147"/>
      <c r="B502" s="147"/>
      <c r="C502" s="99"/>
      <c r="D502" s="144"/>
      <c r="E502" s="144"/>
      <c r="F502" s="144"/>
      <c r="G502" s="99"/>
      <c r="H502" s="145"/>
      <c r="I502" s="145"/>
      <c r="K502" s="145"/>
      <c r="L502" s="145"/>
    </row>
    <row r="503" spans="1:12" s="6" customFormat="1" ht="15">
      <c r="A503" s="147"/>
      <c r="B503" s="147"/>
      <c r="C503" s="99"/>
      <c r="D503" s="144"/>
      <c r="E503" s="144"/>
      <c r="F503" s="144"/>
      <c r="G503" s="99"/>
      <c r="H503" s="145"/>
      <c r="I503" s="145"/>
      <c r="K503" s="145"/>
      <c r="L503" s="145"/>
    </row>
    <row r="504" spans="1:12" s="6" customFormat="1" ht="15">
      <c r="A504" s="148"/>
      <c r="B504" s="148"/>
      <c r="C504" s="99"/>
      <c r="D504" s="144"/>
      <c r="E504" s="144"/>
      <c r="F504" s="144"/>
      <c r="G504" s="99"/>
      <c r="H504" s="149"/>
      <c r="I504" s="149"/>
      <c r="K504" s="149"/>
      <c r="L504" s="149"/>
    </row>
    <row r="505" spans="1:12" s="6" customFormat="1" ht="15">
      <c r="A505" s="147"/>
      <c r="B505" s="147"/>
      <c r="C505" s="99"/>
      <c r="D505" s="144"/>
      <c r="E505" s="144"/>
      <c r="F505" s="144"/>
      <c r="G505" s="99"/>
      <c r="H505" s="149"/>
      <c r="I505" s="149"/>
      <c r="K505" s="149"/>
      <c r="L505" s="149"/>
    </row>
    <row r="506" spans="1:12" s="6" customFormat="1" ht="15">
      <c r="A506" s="147"/>
      <c r="B506" s="147"/>
      <c r="C506" s="99"/>
      <c r="D506" s="144"/>
      <c r="E506" s="144"/>
      <c r="F506" s="144"/>
      <c r="G506" s="99"/>
      <c r="H506" s="149"/>
      <c r="I506" s="149"/>
      <c r="K506" s="149"/>
      <c r="L506" s="149"/>
    </row>
    <row r="507" spans="1:12" s="6" customFormat="1" ht="15">
      <c r="A507" s="147"/>
      <c r="B507" s="147"/>
      <c r="C507" s="99"/>
      <c r="D507" s="144"/>
      <c r="E507" s="144"/>
      <c r="F507" s="144"/>
      <c r="G507" s="99"/>
      <c r="H507" s="149"/>
      <c r="I507" s="149"/>
      <c r="K507" s="149"/>
      <c r="L507" s="149"/>
    </row>
    <row r="508" spans="1:12" s="6" customFormat="1" ht="15">
      <c r="A508" s="147"/>
      <c r="B508" s="147"/>
      <c r="C508" s="99"/>
      <c r="D508" s="144"/>
      <c r="E508" s="144"/>
      <c r="F508" s="144"/>
      <c r="G508" s="99"/>
      <c r="H508" s="145"/>
      <c r="I508" s="145"/>
      <c r="K508" s="145"/>
      <c r="L508" s="145"/>
    </row>
    <row r="509" spans="1:12" s="6" customFormat="1" ht="15">
      <c r="A509" s="147"/>
      <c r="B509" s="147"/>
      <c r="C509" s="99"/>
      <c r="D509" s="144"/>
      <c r="E509" s="144"/>
      <c r="F509" s="144"/>
      <c r="G509" s="99"/>
      <c r="H509" s="149"/>
      <c r="I509" s="149"/>
      <c r="K509" s="149"/>
      <c r="L509" s="149"/>
    </row>
    <row r="510" spans="1:12" s="6" customFormat="1" ht="15">
      <c r="A510" s="147"/>
      <c r="B510" s="147"/>
      <c r="C510" s="99"/>
      <c r="D510" s="144"/>
      <c r="E510" s="144"/>
      <c r="F510" s="144"/>
      <c r="G510" s="99"/>
      <c r="H510" s="149"/>
      <c r="I510" s="149"/>
      <c r="K510" s="149"/>
      <c r="L510" s="149"/>
    </row>
    <row r="511" spans="1:12" s="4" customFormat="1" ht="14.25">
      <c r="A511" s="98"/>
      <c r="B511" s="98"/>
      <c r="C511" s="133"/>
      <c r="D511" s="133"/>
      <c r="E511" s="133"/>
      <c r="F511" s="133"/>
      <c r="G511" s="133"/>
      <c r="H511" s="137"/>
      <c r="I511" s="137"/>
      <c r="K511" s="137"/>
      <c r="L511" s="137"/>
    </row>
    <row r="512" spans="1:12" ht="14.25">
      <c r="A512" s="136"/>
      <c r="B512" s="136"/>
      <c r="C512" s="133"/>
      <c r="D512" s="133"/>
      <c r="E512" s="133"/>
      <c r="F512" s="133"/>
      <c r="G512" s="133"/>
      <c r="H512" s="137"/>
      <c r="I512" s="137"/>
      <c r="K512" s="137"/>
      <c r="L512" s="137"/>
    </row>
    <row r="513" spans="1:12" ht="15">
      <c r="A513" s="101"/>
      <c r="B513" s="101"/>
      <c r="C513" s="133"/>
      <c r="D513" s="133"/>
      <c r="E513" s="133"/>
      <c r="F513" s="150"/>
      <c r="G513" s="133"/>
      <c r="H513" s="137"/>
      <c r="I513" s="137"/>
      <c r="K513" s="137"/>
      <c r="L513" s="137"/>
    </row>
    <row r="514" spans="1:12" ht="15">
      <c r="A514" s="101"/>
      <c r="B514" s="101"/>
      <c r="C514" s="99"/>
      <c r="D514" s="99"/>
      <c r="E514" s="99"/>
      <c r="F514" s="151"/>
      <c r="G514" s="99"/>
      <c r="H514" s="100"/>
      <c r="I514" s="100"/>
      <c r="K514" s="100"/>
      <c r="L514" s="100"/>
    </row>
    <row r="515" spans="1:12" ht="15">
      <c r="A515" s="102"/>
      <c r="B515" s="102"/>
      <c r="C515" s="99"/>
      <c r="D515" s="99"/>
      <c r="E515" s="99"/>
      <c r="F515" s="151"/>
      <c r="G515" s="99"/>
      <c r="H515" s="100"/>
      <c r="I515" s="100"/>
      <c r="K515" s="100"/>
      <c r="L515" s="100"/>
    </row>
    <row r="516" spans="1:12" ht="14.25">
      <c r="A516" s="136"/>
      <c r="B516" s="136"/>
      <c r="C516" s="133"/>
      <c r="D516" s="133"/>
      <c r="E516" s="133"/>
      <c r="F516" s="133"/>
      <c r="G516" s="133"/>
      <c r="H516" s="137"/>
      <c r="I516" s="137"/>
      <c r="K516" s="137"/>
      <c r="L516" s="137"/>
    </row>
    <row r="517" spans="1:12" ht="14.25">
      <c r="A517" s="136"/>
      <c r="B517" s="136"/>
      <c r="C517" s="133"/>
      <c r="D517" s="133"/>
      <c r="E517" s="133"/>
      <c r="F517" s="133"/>
      <c r="G517" s="133"/>
      <c r="H517" s="137"/>
      <c r="I517" s="137"/>
      <c r="K517" s="137"/>
      <c r="L517" s="137"/>
    </row>
    <row r="518" spans="1:12" ht="15">
      <c r="A518" s="101"/>
      <c r="B518" s="101"/>
      <c r="C518" s="99"/>
      <c r="D518" s="99"/>
      <c r="E518" s="99"/>
      <c r="F518" s="99"/>
      <c r="G518" s="99"/>
      <c r="H518" s="100"/>
      <c r="I518" s="100"/>
      <c r="K518" s="100"/>
      <c r="L518" s="100"/>
    </row>
    <row r="519" spans="1:12" ht="15">
      <c r="A519" s="101"/>
      <c r="B519" s="101"/>
      <c r="C519" s="99"/>
      <c r="D519" s="99"/>
      <c r="E519" s="99"/>
      <c r="F519" s="99"/>
      <c r="G519" s="99"/>
      <c r="H519" s="100"/>
      <c r="I519" s="100"/>
      <c r="K519" s="100"/>
      <c r="L519" s="100"/>
    </row>
    <row r="520" spans="1:12" ht="15">
      <c r="A520" s="102"/>
      <c r="B520" s="102"/>
      <c r="C520" s="99"/>
      <c r="D520" s="99"/>
      <c r="E520" s="99"/>
      <c r="F520" s="99"/>
      <c r="G520" s="99"/>
      <c r="H520" s="100"/>
      <c r="I520" s="100"/>
      <c r="K520" s="100"/>
      <c r="L520" s="100"/>
    </row>
    <row r="521" spans="1:12" ht="14.25">
      <c r="A521" s="98"/>
      <c r="B521" s="98"/>
      <c r="C521" s="133"/>
      <c r="D521" s="133"/>
      <c r="E521" s="133"/>
      <c r="F521" s="152"/>
      <c r="G521" s="133"/>
      <c r="H521" s="137"/>
      <c r="I521" s="137"/>
      <c r="K521" s="137"/>
      <c r="L521" s="137"/>
    </row>
    <row r="522" spans="1:12" ht="14.25">
      <c r="A522" s="98"/>
      <c r="B522" s="98"/>
      <c r="C522" s="133"/>
      <c r="D522" s="133"/>
      <c r="E522" s="133"/>
      <c r="F522" s="133"/>
      <c r="G522" s="133"/>
      <c r="H522" s="137"/>
      <c r="I522" s="137"/>
      <c r="K522" s="137"/>
      <c r="L522" s="137"/>
    </row>
    <row r="523" spans="1:12" ht="14.25">
      <c r="A523" s="98"/>
      <c r="B523" s="98"/>
      <c r="C523" s="133"/>
      <c r="D523" s="133"/>
      <c r="E523" s="133"/>
      <c r="F523" s="133"/>
      <c r="G523" s="133"/>
      <c r="H523" s="137"/>
      <c r="I523" s="137"/>
      <c r="K523" s="137"/>
      <c r="L523" s="137"/>
    </row>
    <row r="524" spans="1:12" ht="15">
      <c r="A524" s="101"/>
      <c r="B524" s="101"/>
      <c r="C524" s="99"/>
      <c r="D524" s="99"/>
      <c r="E524" s="99"/>
      <c r="F524" s="99"/>
      <c r="G524" s="99"/>
      <c r="H524" s="100"/>
      <c r="I524" s="100"/>
      <c r="K524" s="100"/>
      <c r="L524" s="100"/>
    </row>
    <row r="525" spans="1:12" ht="15">
      <c r="A525" s="102"/>
      <c r="B525" s="102"/>
      <c r="C525" s="99"/>
      <c r="D525" s="99"/>
      <c r="E525" s="99"/>
      <c r="F525" s="99"/>
      <c r="G525" s="99"/>
      <c r="H525" s="100"/>
      <c r="I525" s="100"/>
      <c r="K525" s="100"/>
      <c r="L525" s="100"/>
    </row>
    <row r="526" spans="1:12" ht="15">
      <c r="A526" s="103"/>
      <c r="B526" s="103"/>
      <c r="C526" s="99"/>
      <c r="D526" s="99"/>
      <c r="E526" s="99"/>
      <c r="F526" s="99"/>
      <c r="G526" s="99"/>
      <c r="H526" s="100"/>
      <c r="I526" s="100"/>
      <c r="K526" s="100"/>
      <c r="L526" s="100"/>
    </row>
    <row r="527" spans="1:12" ht="15">
      <c r="A527" s="103"/>
      <c r="B527" s="103"/>
      <c r="C527" s="99"/>
      <c r="D527" s="99"/>
      <c r="E527" s="99"/>
      <c r="F527" s="99"/>
      <c r="G527" s="99"/>
      <c r="H527" s="100"/>
      <c r="I527" s="100"/>
      <c r="K527" s="100"/>
      <c r="L527" s="100"/>
    </row>
    <row r="528" spans="1:12" ht="15">
      <c r="A528" s="103"/>
      <c r="B528" s="103"/>
      <c r="C528" s="99"/>
      <c r="D528" s="99"/>
      <c r="E528" s="99"/>
      <c r="F528" s="99"/>
      <c r="G528" s="99"/>
      <c r="H528" s="100"/>
      <c r="I528" s="100"/>
      <c r="K528" s="100"/>
      <c r="L528" s="100"/>
    </row>
    <row r="529" spans="1:12" ht="15">
      <c r="A529" s="138"/>
      <c r="B529" s="138"/>
      <c r="C529" s="99"/>
      <c r="D529" s="99"/>
      <c r="E529" s="99"/>
      <c r="F529" s="99"/>
      <c r="G529" s="99"/>
      <c r="H529" s="100"/>
      <c r="I529" s="100"/>
      <c r="K529" s="100"/>
      <c r="L529" s="100"/>
    </row>
    <row r="530" spans="1:12" ht="15">
      <c r="A530" s="103"/>
      <c r="B530" s="103"/>
      <c r="C530" s="99"/>
      <c r="D530" s="99"/>
      <c r="E530" s="99"/>
      <c r="F530" s="99"/>
      <c r="G530" s="99"/>
      <c r="H530" s="100"/>
      <c r="I530" s="100"/>
      <c r="K530" s="100"/>
      <c r="L530" s="100"/>
    </row>
    <row r="531" spans="1:12" ht="15">
      <c r="A531" s="103"/>
      <c r="B531" s="103"/>
      <c r="C531" s="99"/>
      <c r="D531" s="99"/>
      <c r="E531" s="99"/>
      <c r="F531" s="99"/>
      <c r="G531" s="99"/>
      <c r="H531" s="100"/>
      <c r="I531" s="100"/>
      <c r="K531" s="100"/>
      <c r="L531" s="100"/>
    </row>
    <row r="532" spans="1:12" ht="15">
      <c r="A532" s="103"/>
      <c r="B532" s="103"/>
      <c r="C532" s="99"/>
      <c r="D532" s="99"/>
      <c r="E532" s="99"/>
      <c r="F532" s="99"/>
      <c r="G532" s="99"/>
      <c r="H532" s="100"/>
      <c r="I532" s="100"/>
      <c r="K532" s="100"/>
      <c r="L532" s="100"/>
    </row>
    <row r="533" spans="1:12" s="4" customFormat="1" ht="15">
      <c r="A533" s="98"/>
      <c r="B533" s="98"/>
      <c r="C533" s="99"/>
      <c r="D533" s="99"/>
      <c r="E533" s="99"/>
      <c r="F533" s="99"/>
      <c r="G533" s="99"/>
      <c r="H533" s="100"/>
      <c r="I533" s="100"/>
      <c r="K533" s="100"/>
      <c r="L533" s="100"/>
    </row>
    <row r="534" spans="1:12" s="4" customFormat="1" ht="15">
      <c r="A534" s="101"/>
      <c r="B534" s="101"/>
      <c r="C534" s="99"/>
      <c r="D534" s="99"/>
      <c r="E534" s="99"/>
      <c r="F534" s="153"/>
      <c r="G534" s="99"/>
      <c r="H534" s="100"/>
      <c r="I534" s="100"/>
      <c r="K534" s="100"/>
      <c r="L534" s="100"/>
    </row>
    <row r="535" spans="1:12" s="4" customFormat="1" ht="15">
      <c r="A535" s="102"/>
      <c r="B535" s="102"/>
      <c r="C535" s="99"/>
      <c r="D535" s="99"/>
      <c r="E535" s="99"/>
      <c r="F535" s="99"/>
      <c r="G535" s="99"/>
      <c r="H535" s="100"/>
      <c r="I535" s="100"/>
      <c r="K535" s="100"/>
      <c r="L535" s="100"/>
    </row>
    <row r="536" spans="1:12" s="4" customFormat="1" ht="15">
      <c r="A536" s="103"/>
      <c r="B536" s="103"/>
      <c r="C536" s="99"/>
      <c r="D536" s="99"/>
      <c r="E536" s="99"/>
      <c r="F536" s="99"/>
      <c r="G536" s="99"/>
      <c r="H536" s="100"/>
      <c r="I536" s="100"/>
      <c r="K536" s="100"/>
      <c r="L536" s="100"/>
    </row>
    <row r="537" spans="1:12" s="4" customFormat="1" ht="15">
      <c r="A537" s="103"/>
      <c r="B537" s="103"/>
      <c r="C537" s="99"/>
      <c r="D537" s="99"/>
      <c r="E537" s="99"/>
      <c r="F537" s="99"/>
      <c r="G537" s="99"/>
      <c r="H537" s="100"/>
      <c r="I537" s="100"/>
      <c r="K537" s="100"/>
      <c r="L537" s="100"/>
    </row>
    <row r="538" spans="1:12" s="4" customFormat="1" ht="15">
      <c r="A538" s="103"/>
      <c r="B538" s="103"/>
      <c r="C538" s="99"/>
      <c r="D538" s="99"/>
      <c r="E538" s="99"/>
      <c r="F538" s="99"/>
      <c r="G538" s="99"/>
      <c r="H538" s="100"/>
      <c r="I538" s="100"/>
      <c r="K538" s="100"/>
      <c r="L538" s="100"/>
    </row>
    <row r="539" spans="1:12" ht="15">
      <c r="A539" s="105"/>
      <c r="B539" s="105"/>
      <c r="C539" s="105"/>
      <c r="D539" s="154"/>
      <c r="E539" s="154"/>
      <c r="F539" s="105"/>
      <c r="G539" s="105"/>
      <c r="H539" s="155"/>
      <c r="I539" s="155"/>
      <c r="K539" s="155"/>
      <c r="L539" s="155"/>
    </row>
    <row r="540" spans="1:12" ht="15">
      <c r="A540" s="105"/>
      <c r="B540" s="105"/>
      <c r="C540" s="105"/>
      <c r="D540" s="154"/>
      <c r="E540" s="154"/>
      <c r="F540" s="105"/>
      <c r="G540" s="105"/>
      <c r="H540" s="155"/>
      <c r="I540" s="155"/>
      <c r="K540" s="155"/>
      <c r="L540" s="155"/>
    </row>
    <row r="541" spans="1:12" ht="15">
      <c r="A541" s="105"/>
      <c r="B541" s="105"/>
      <c r="C541" s="105"/>
      <c r="D541" s="154"/>
      <c r="E541" s="154"/>
      <c r="F541" s="105"/>
      <c r="G541" s="105"/>
      <c r="H541" s="156"/>
      <c r="I541" s="156"/>
      <c r="K541" s="156"/>
      <c r="L541" s="156"/>
    </row>
    <row r="542" spans="1:12" ht="15">
      <c r="A542" s="105"/>
      <c r="B542" s="105"/>
      <c r="C542" s="105"/>
      <c r="D542" s="154"/>
      <c r="E542" s="154"/>
      <c r="F542" s="105"/>
      <c r="G542" s="105"/>
      <c r="H542" s="155"/>
      <c r="I542" s="155"/>
      <c r="K542" s="155"/>
      <c r="L542" s="155"/>
    </row>
    <row r="543" spans="1:12" ht="15">
      <c r="A543" s="105"/>
      <c r="B543" s="105"/>
      <c r="C543" s="105"/>
      <c r="D543" s="154"/>
      <c r="E543" s="154"/>
      <c r="F543" s="105"/>
      <c r="G543" s="105"/>
      <c r="H543" s="155"/>
      <c r="I543" s="155"/>
      <c r="K543" s="155"/>
      <c r="L543" s="155"/>
    </row>
    <row r="544" spans="1:12" ht="15">
      <c r="A544" s="105"/>
      <c r="B544" s="105"/>
      <c r="C544" s="105"/>
      <c r="D544" s="154"/>
      <c r="E544" s="154"/>
      <c r="F544" s="105"/>
      <c r="G544" s="105"/>
      <c r="H544" s="155"/>
      <c r="I544" s="155"/>
      <c r="K544" s="155"/>
      <c r="L544" s="155"/>
    </row>
    <row r="545" spans="1:12" ht="12.75">
      <c r="A545" s="106"/>
      <c r="B545" s="106"/>
      <c r="C545" s="106"/>
      <c r="D545" s="157"/>
      <c r="E545" s="157"/>
      <c r="F545" s="106"/>
      <c r="G545" s="106"/>
      <c r="H545" s="69"/>
      <c r="I545" s="69"/>
      <c r="K545" s="69"/>
      <c r="L545" s="69"/>
    </row>
    <row r="546" spans="1:12" ht="12.75">
      <c r="A546" s="106"/>
      <c r="B546" s="106"/>
      <c r="C546" s="106"/>
      <c r="D546" s="157"/>
      <c r="E546" s="157"/>
      <c r="F546" s="106"/>
      <c r="G546" s="106"/>
      <c r="H546" s="69"/>
      <c r="I546" s="69"/>
      <c r="K546" s="69"/>
      <c r="L546" s="69"/>
    </row>
    <row r="547" spans="1:12" ht="12.75">
      <c r="A547" s="106"/>
      <c r="B547" s="106"/>
      <c r="C547" s="106"/>
      <c r="D547" s="157"/>
      <c r="E547" s="157"/>
      <c r="F547" s="106"/>
      <c r="G547" s="106"/>
      <c r="H547" s="69"/>
      <c r="I547" s="69"/>
      <c r="K547" s="69"/>
      <c r="L547" s="69"/>
    </row>
    <row r="548" spans="1:12" ht="12.75">
      <c r="A548" s="106"/>
      <c r="B548" s="106"/>
      <c r="C548" s="106"/>
      <c r="D548" s="157"/>
      <c r="E548" s="157"/>
      <c r="F548" s="106"/>
      <c r="G548" s="106"/>
      <c r="H548" s="69"/>
      <c r="I548" s="69"/>
      <c r="K548" s="69"/>
      <c r="L548" s="69"/>
    </row>
    <row r="549" spans="1:12" ht="12.75">
      <c r="A549" s="106"/>
      <c r="B549" s="106"/>
      <c r="C549" s="106"/>
      <c r="D549" s="157"/>
      <c r="E549" s="157"/>
      <c r="F549" s="106"/>
      <c r="G549" s="106"/>
      <c r="H549" s="69"/>
      <c r="I549" s="69"/>
      <c r="K549" s="69"/>
      <c r="L549" s="69"/>
    </row>
    <row r="550" spans="1:12" ht="12.75">
      <c r="A550" s="106"/>
      <c r="B550" s="106"/>
      <c r="C550" s="106"/>
      <c r="D550" s="157"/>
      <c r="E550" s="157"/>
      <c r="F550" s="106"/>
      <c r="G550" s="106"/>
      <c r="H550" s="69"/>
      <c r="I550" s="69"/>
      <c r="K550" s="69"/>
      <c r="L550" s="69"/>
    </row>
    <row r="551" spans="1:12" ht="12.75">
      <c r="A551" s="106"/>
      <c r="B551" s="106"/>
      <c r="C551" s="106"/>
      <c r="D551" s="157"/>
      <c r="E551" s="157"/>
      <c r="F551" s="106"/>
      <c r="G551" s="106"/>
      <c r="H551" s="69"/>
      <c r="I551" s="69"/>
      <c r="K551" s="69"/>
      <c r="L551" s="69"/>
    </row>
    <row r="552" spans="1:12" ht="12.75">
      <c r="A552" s="106"/>
      <c r="B552" s="106"/>
      <c r="C552" s="106"/>
      <c r="D552" s="157"/>
      <c r="E552" s="157"/>
      <c r="F552" s="106"/>
      <c r="G552" s="106"/>
      <c r="H552" s="69"/>
      <c r="I552" s="69"/>
      <c r="K552" s="69"/>
      <c r="L552" s="69"/>
    </row>
    <row r="553" spans="1:12" ht="12.75">
      <c r="A553" s="106"/>
      <c r="B553" s="106"/>
      <c r="C553" s="106"/>
      <c r="D553" s="157"/>
      <c r="E553" s="157"/>
      <c r="F553" s="106"/>
      <c r="G553" s="106"/>
      <c r="H553" s="69"/>
      <c r="I553" s="69"/>
      <c r="K553" s="69"/>
      <c r="L553" s="69"/>
    </row>
    <row r="554" spans="1:12" ht="12.75">
      <c r="A554" s="106"/>
      <c r="B554" s="106"/>
      <c r="C554" s="106"/>
      <c r="D554" s="157"/>
      <c r="E554" s="157"/>
      <c r="F554" s="106"/>
      <c r="G554" s="106"/>
      <c r="H554" s="69"/>
      <c r="I554" s="69"/>
      <c r="K554" s="69"/>
      <c r="L554" s="69"/>
    </row>
    <row r="555" spans="1:12" ht="12.75">
      <c r="A555" s="106"/>
      <c r="B555" s="106"/>
      <c r="C555" s="106"/>
      <c r="D555" s="157"/>
      <c r="E555" s="157"/>
      <c r="F555" s="106"/>
      <c r="G555" s="106"/>
      <c r="H555" s="69"/>
      <c r="I555" s="69"/>
      <c r="K555" s="69"/>
      <c r="L555" s="69"/>
    </row>
    <row r="556" spans="1:12" ht="12.75">
      <c r="A556" s="106"/>
      <c r="B556" s="106"/>
      <c r="C556" s="106"/>
      <c r="D556" s="157"/>
      <c r="E556" s="157"/>
      <c r="F556" s="106"/>
      <c r="G556" s="106"/>
      <c r="H556" s="69"/>
      <c r="I556" s="69"/>
      <c r="K556" s="69"/>
      <c r="L556" s="69"/>
    </row>
    <row r="557" spans="1:12" ht="12.75">
      <c r="A557" s="106"/>
      <c r="B557" s="106"/>
      <c r="C557" s="106"/>
      <c r="D557" s="157"/>
      <c r="E557" s="157"/>
      <c r="F557" s="106"/>
      <c r="G557" s="106"/>
      <c r="H557" s="69"/>
      <c r="I557" s="69"/>
      <c r="K557" s="69"/>
      <c r="L557" s="69"/>
    </row>
    <row r="558" spans="1:12" ht="12.75">
      <c r="A558" s="106"/>
      <c r="B558" s="106"/>
      <c r="C558" s="106"/>
      <c r="D558" s="157"/>
      <c r="E558" s="157"/>
      <c r="F558" s="106"/>
      <c r="G558" s="106"/>
      <c r="H558" s="69"/>
      <c r="I558" s="69"/>
      <c r="K558" s="69"/>
      <c r="L558" s="69"/>
    </row>
    <row r="559" spans="1:12" ht="12.75">
      <c r="A559" s="106"/>
      <c r="B559" s="106"/>
      <c r="C559" s="106"/>
      <c r="D559" s="157"/>
      <c r="E559" s="157"/>
      <c r="F559" s="106"/>
      <c r="G559" s="106"/>
      <c r="H559" s="69"/>
      <c r="I559" s="69"/>
      <c r="K559" s="69"/>
      <c r="L559" s="69"/>
    </row>
    <row r="560" spans="1:12" ht="12.75">
      <c r="A560" s="106"/>
      <c r="B560" s="106"/>
      <c r="C560" s="106"/>
      <c r="D560" s="157"/>
      <c r="E560" s="157"/>
      <c r="F560" s="106"/>
      <c r="G560" s="106"/>
      <c r="H560" s="69"/>
      <c r="I560" s="69"/>
      <c r="K560" s="69"/>
      <c r="L560" s="69"/>
    </row>
    <row r="561" spans="1:12" ht="12.75">
      <c r="A561" s="106"/>
      <c r="B561" s="106"/>
      <c r="C561" s="106"/>
      <c r="D561" s="157"/>
      <c r="E561" s="157"/>
      <c r="F561" s="106"/>
      <c r="G561" s="106"/>
      <c r="H561" s="69"/>
      <c r="I561" s="69"/>
      <c r="K561" s="69"/>
      <c r="L561" s="69"/>
    </row>
    <row r="562" spans="1:12" ht="12.75">
      <c r="A562" s="106"/>
      <c r="B562" s="106"/>
      <c r="C562" s="106"/>
      <c r="D562" s="157"/>
      <c r="E562" s="157"/>
      <c r="F562" s="106"/>
      <c r="G562" s="106"/>
      <c r="H562" s="69"/>
      <c r="I562" s="69"/>
      <c r="K562" s="69"/>
      <c r="L562" s="69"/>
    </row>
    <row r="563" spans="1:12" ht="12.75">
      <c r="A563" s="106"/>
      <c r="B563" s="106"/>
      <c r="C563" s="106"/>
      <c r="D563" s="157"/>
      <c r="E563" s="157"/>
      <c r="F563" s="106"/>
      <c r="G563" s="106"/>
      <c r="H563" s="69"/>
      <c r="I563" s="69"/>
      <c r="K563" s="69"/>
      <c r="L563" s="69"/>
    </row>
    <row r="564" spans="1:12" ht="12.75">
      <c r="A564" s="106"/>
      <c r="B564" s="106"/>
      <c r="C564" s="106"/>
      <c r="D564" s="157"/>
      <c r="E564" s="157"/>
      <c r="F564" s="106"/>
      <c r="G564" s="106"/>
      <c r="H564" s="69"/>
      <c r="I564" s="69"/>
      <c r="K564" s="69"/>
      <c r="L564" s="69"/>
    </row>
    <row r="565" spans="1:12" ht="12.75">
      <c r="A565" s="106"/>
      <c r="B565" s="106"/>
      <c r="C565" s="106"/>
      <c r="D565" s="157"/>
      <c r="E565" s="157"/>
      <c r="F565" s="106"/>
      <c r="G565" s="106"/>
      <c r="H565" s="69"/>
      <c r="I565" s="69"/>
      <c r="K565" s="69"/>
      <c r="L565" s="69"/>
    </row>
    <row r="566" spans="1:12" ht="12.75">
      <c r="A566" s="106"/>
      <c r="B566" s="106"/>
      <c r="C566" s="106"/>
      <c r="D566" s="157"/>
      <c r="E566" s="157"/>
      <c r="F566" s="106"/>
      <c r="G566" s="106"/>
      <c r="H566" s="69"/>
      <c r="I566" s="69"/>
      <c r="K566" s="69"/>
      <c r="L566" s="69"/>
    </row>
    <row r="567" spans="1:12" ht="12.75">
      <c r="A567" s="106"/>
      <c r="B567" s="106"/>
      <c r="C567" s="106"/>
      <c r="D567" s="157"/>
      <c r="E567" s="157"/>
      <c r="F567" s="106"/>
      <c r="G567" s="106"/>
      <c r="H567" s="69"/>
      <c r="I567" s="69"/>
      <c r="K567" s="69"/>
      <c r="L567" s="69"/>
    </row>
    <row r="568" spans="1:12" ht="12.75">
      <c r="A568" s="106"/>
      <c r="B568" s="106"/>
      <c r="C568" s="106"/>
      <c r="D568" s="157"/>
      <c r="E568" s="157"/>
      <c r="F568" s="106"/>
      <c r="G568" s="106"/>
      <c r="H568" s="69"/>
      <c r="I568" s="69"/>
      <c r="K568" s="69"/>
      <c r="L568" s="69"/>
    </row>
    <row r="569" spans="1:12" ht="12.75">
      <c r="A569" s="4"/>
      <c r="B569" s="4"/>
      <c r="D569" s="158"/>
      <c r="E569" s="158"/>
      <c r="F569" s="4"/>
      <c r="G569" s="4"/>
      <c r="H569" s="159"/>
      <c r="I569" s="159"/>
      <c r="K569" s="159"/>
      <c r="L569" s="159"/>
    </row>
    <row r="570" spans="1:12" ht="12.75">
      <c r="A570" s="4"/>
      <c r="B570" s="4"/>
      <c r="D570" s="158"/>
      <c r="E570" s="158"/>
      <c r="F570" s="4"/>
      <c r="G570" s="4"/>
      <c r="H570" s="159"/>
      <c r="I570" s="159"/>
      <c r="K570" s="159"/>
      <c r="L570" s="159"/>
    </row>
    <row r="571" spans="1:12" ht="12.75">
      <c r="A571" s="4"/>
      <c r="B571" s="4"/>
      <c r="D571" s="158"/>
      <c r="E571" s="158"/>
      <c r="F571" s="4"/>
      <c r="G571" s="4"/>
      <c r="H571" s="159"/>
      <c r="I571" s="159"/>
      <c r="K571" s="159"/>
      <c r="L571" s="159"/>
    </row>
  </sheetData>
  <sheetProtection/>
  <mergeCells count="21">
    <mergeCell ref="F18:H18"/>
    <mergeCell ref="F19:H19"/>
    <mergeCell ref="F20:H20"/>
    <mergeCell ref="F21:H21"/>
    <mergeCell ref="F22:H22"/>
    <mergeCell ref="N26:O26"/>
    <mergeCell ref="P26:Q26"/>
    <mergeCell ref="H26:H27"/>
    <mergeCell ref="D23:I23"/>
    <mergeCell ref="A24:I24"/>
    <mergeCell ref="A26:A27"/>
    <mergeCell ref="C26:G26"/>
    <mergeCell ref="F15:H15"/>
    <mergeCell ref="F16:H16"/>
    <mergeCell ref="F17:H17"/>
    <mergeCell ref="D2:I2"/>
    <mergeCell ref="D3:J3"/>
    <mergeCell ref="D4:K4"/>
    <mergeCell ref="D5:J5"/>
    <mergeCell ref="D6:I6"/>
    <mergeCell ref="F14:H14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565"/>
  <sheetViews>
    <sheetView workbookViewId="0" topLeftCell="A14">
      <selection activeCell="K223" sqref="K223"/>
    </sheetView>
  </sheetViews>
  <sheetFormatPr defaultColWidth="9.00390625" defaultRowHeight="12.75"/>
  <cols>
    <col min="1" max="1" width="32.125" style="1" customWidth="1"/>
    <col min="2" max="2" width="5.625" style="1" hidden="1" customWidth="1"/>
    <col min="3" max="3" width="7.125" style="4" customWidth="1"/>
    <col min="4" max="4" width="8.125" style="2" customWidth="1"/>
    <col min="5" max="5" width="6.625" style="2" customWidth="1"/>
    <col min="6" max="6" width="13.125" style="1" customWidth="1"/>
    <col min="7" max="7" width="6.875" style="1" customWidth="1"/>
    <col min="8" max="8" width="10.75390625" style="5" customWidth="1"/>
    <col min="9" max="9" width="13.25390625" style="5" customWidth="1"/>
    <col min="10" max="13" width="9.125" style="1" customWidth="1"/>
    <col min="14" max="16384" width="9.125" style="1" customWidth="1"/>
  </cols>
  <sheetData>
    <row r="1" spans="4:7" s="8" customFormat="1" ht="47.25" customHeight="1" hidden="1">
      <c r="D1" s="7"/>
      <c r="G1" s="114"/>
    </row>
    <row r="2" spans="4:9" s="8" customFormat="1" ht="15" customHeight="1" hidden="1">
      <c r="D2" s="727" t="s">
        <v>85</v>
      </c>
      <c r="E2" s="728"/>
      <c r="F2" s="728"/>
      <c r="G2" s="728"/>
      <c r="H2" s="728"/>
      <c r="I2" s="728"/>
    </row>
    <row r="3" spans="4:9" s="8" customFormat="1" ht="12.75" customHeight="1" hidden="1">
      <c r="D3" s="729" t="s">
        <v>264</v>
      </c>
      <c r="E3" s="730"/>
      <c r="F3" s="730"/>
      <c r="G3" s="730"/>
      <c r="H3" s="730"/>
      <c r="I3" s="730"/>
    </row>
    <row r="4" spans="4:9" s="8" customFormat="1" ht="15" customHeight="1" hidden="1">
      <c r="D4" s="727"/>
      <c r="E4" s="731"/>
      <c r="F4" s="731"/>
      <c r="G4" s="731"/>
      <c r="H4" s="731"/>
      <c r="I4" s="731"/>
    </row>
    <row r="5" spans="4:9" s="8" customFormat="1" ht="15" customHeight="1" hidden="1">
      <c r="D5" s="727" t="s">
        <v>521</v>
      </c>
      <c r="E5" s="731"/>
      <c r="F5" s="731"/>
      <c r="G5" s="731"/>
      <c r="H5" s="731"/>
      <c r="I5" s="731"/>
    </row>
    <row r="6" spans="4:9" s="8" customFormat="1" ht="15" customHeight="1" hidden="1">
      <c r="D6" s="698" t="s">
        <v>536</v>
      </c>
      <c r="E6" s="731"/>
      <c r="F6" s="731"/>
      <c r="G6" s="731"/>
      <c r="H6" s="731"/>
      <c r="I6" s="731"/>
    </row>
    <row r="7" spans="1:9" s="8" customFormat="1" ht="15" customHeight="1" hidden="1">
      <c r="A7" s="298"/>
      <c r="B7" s="298"/>
      <c r="C7" s="298"/>
      <c r="D7" s="299"/>
      <c r="E7" s="297"/>
      <c r="F7" s="297"/>
      <c r="G7" s="297"/>
      <c r="H7" s="297"/>
      <c r="I7" s="297"/>
    </row>
    <row r="8" spans="1:9" s="8" customFormat="1" ht="15" customHeight="1" hidden="1">
      <c r="A8" s="298"/>
      <c r="B8" s="298"/>
      <c r="C8" s="298"/>
      <c r="D8" s="299"/>
      <c r="E8" s="297"/>
      <c r="F8" s="297"/>
      <c r="G8" s="297"/>
      <c r="H8" s="297"/>
      <c r="I8" s="297"/>
    </row>
    <row r="9" spans="1:9" s="8" customFormat="1" ht="15" customHeight="1" hidden="1">
      <c r="A9" s="298"/>
      <c r="B9" s="298"/>
      <c r="C9" s="298"/>
      <c r="D9" s="299"/>
      <c r="E9" s="297"/>
      <c r="F9" s="297"/>
      <c r="G9" s="297"/>
      <c r="H9" s="297"/>
      <c r="I9" s="297"/>
    </row>
    <row r="10" spans="1:9" s="8" customFormat="1" ht="15" customHeight="1" hidden="1">
      <c r="A10" s="298"/>
      <c r="B10" s="298"/>
      <c r="C10" s="298"/>
      <c r="D10" s="299"/>
      <c r="E10" s="297"/>
      <c r="F10" s="297"/>
      <c r="G10" s="297"/>
      <c r="H10" s="297"/>
      <c r="I10" s="297"/>
    </row>
    <row r="11" spans="1:9" s="8" customFormat="1" ht="12.75" customHeight="1" hidden="1">
      <c r="A11" s="298"/>
      <c r="B11" s="298"/>
      <c r="C11" s="298"/>
      <c r="D11" s="299"/>
      <c r="E11" s="298"/>
      <c r="F11" s="298"/>
      <c r="G11" s="311"/>
      <c r="H11" s="298"/>
      <c r="I11" s="298"/>
    </row>
    <row r="12" spans="1:9" s="8" customFormat="1" ht="15" customHeight="1" hidden="1">
      <c r="A12" s="298"/>
      <c r="B12" s="298"/>
      <c r="C12" s="298"/>
      <c r="D12" s="299"/>
      <c r="E12" s="298"/>
      <c r="F12" s="298"/>
      <c r="G12" s="311"/>
      <c r="H12" s="298"/>
      <c r="I12" s="298"/>
    </row>
    <row r="13" spans="1:9" s="8" customFormat="1" ht="15" customHeight="1" hidden="1">
      <c r="A13" s="312"/>
      <c r="B13" s="312"/>
      <c r="C13" s="312"/>
      <c r="D13" s="313" t="s">
        <v>42</v>
      </c>
      <c r="E13" s="313"/>
      <c r="F13" s="313"/>
      <c r="G13" s="314"/>
      <c r="H13" s="312"/>
      <c r="I13" s="312"/>
    </row>
    <row r="14" spans="1:9" s="8" customFormat="1" ht="21" customHeight="1">
      <c r="A14" s="25"/>
      <c r="B14" s="25">
        <v>11</v>
      </c>
      <c r="C14" s="25"/>
      <c r="D14" s="713" t="s">
        <v>601</v>
      </c>
      <c r="E14" s="713"/>
      <c r="F14" s="713"/>
      <c r="G14" s="713"/>
      <c r="H14" s="713"/>
      <c r="I14" s="713"/>
    </row>
    <row r="15" spans="1:9" s="8" customFormat="1" ht="14.25" customHeight="1">
      <c r="A15" s="25"/>
      <c r="B15" s="25"/>
      <c r="C15" s="25"/>
      <c r="D15" s="713" t="s">
        <v>264</v>
      </c>
      <c r="E15" s="713"/>
      <c r="F15" s="713"/>
      <c r="G15" s="713"/>
      <c r="H15" s="713"/>
      <c r="I15" s="713"/>
    </row>
    <row r="16" spans="1:9" s="8" customFormat="1" ht="15.75" customHeight="1">
      <c r="A16" s="25"/>
      <c r="B16" s="25"/>
      <c r="C16" s="25"/>
      <c r="D16" s="713" t="s">
        <v>504</v>
      </c>
      <c r="E16" s="713"/>
      <c r="F16" s="713"/>
      <c r="G16" s="713"/>
      <c r="H16" s="713"/>
      <c r="I16" s="713"/>
    </row>
    <row r="17" spans="1:9" s="8" customFormat="1" ht="14.25" customHeight="1">
      <c r="A17" s="25"/>
      <c r="B17" s="25"/>
      <c r="C17" s="25"/>
      <c r="D17" s="713" t="s">
        <v>660</v>
      </c>
      <c r="E17" s="713"/>
      <c r="F17" s="713"/>
      <c r="G17" s="713"/>
      <c r="H17" s="713"/>
      <c r="I17" s="713"/>
    </row>
    <row r="18" spans="1:9" s="8" customFormat="1" ht="12.75">
      <c r="A18" s="25"/>
      <c r="B18" s="25"/>
      <c r="C18" s="25"/>
      <c r="D18" s="713"/>
      <c r="E18" s="713"/>
      <c r="F18" s="713"/>
      <c r="G18" s="713"/>
      <c r="H18" s="713"/>
      <c r="I18" s="713"/>
    </row>
    <row r="19" spans="1:13" ht="39" customHeight="1">
      <c r="A19" s="737" t="s">
        <v>602</v>
      </c>
      <c r="B19" s="737"/>
      <c r="C19" s="737"/>
      <c r="D19" s="737"/>
      <c r="E19" s="737"/>
      <c r="F19" s="737"/>
      <c r="G19" s="737"/>
      <c r="H19" s="737"/>
      <c r="I19" s="731"/>
      <c r="L19" s="249"/>
      <c r="M19" s="249"/>
    </row>
    <row r="20" spans="1:9" ht="1.5" customHeight="1" hidden="1">
      <c r="A20" s="536"/>
      <c r="B20" s="536"/>
      <c r="C20" s="49"/>
      <c r="D20" s="537"/>
      <c r="E20" s="537"/>
      <c r="F20" s="538"/>
      <c r="G20" s="538"/>
      <c r="H20" s="69"/>
      <c r="I20" s="69"/>
    </row>
    <row r="21" spans="1:9" ht="40.5" customHeight="1">
      <c r="A21" s="701" t="s">
        <v>206</v>
      </c>
      <c r="B21" s="539"/>
      <c r="C21" s="738" t="s">
        <v>123</v>
      </c>
      <c r="D21" s="739"/>
      <c r="E21" s="739"/>
      <c r="F21" s="739"/>
      <c r="G21" s="740"/>
      <c r="H21" s="741" t="s">
        <v>594</v>
      </c>
      <c r="I21" s="742"/>
    </row>
    <row r="22" spans="1:9" ht="54" customHeight="1">
      <c r="A22" s="702"/>
      <c r="B22" s="539"/>
      <c r="C22" s="540" t="s">
        <v>153</v>
      </c>
      <c r="D22" s="541" t="s">
        <v>120</v>
      </c>
      <c r="E22" s="540" t="s">
        <v>119</v>
      </c>
      <c r="F22" s="540" t="s">
        <v>154</v>
      </c>
      <c r="G22" s="540" t="s">
        <v>155</v>
      </c>
      <c r="H22" s="540">
        <v>2022</v>
      </c>
      <c r="I22" s="540">
        <v>2023</v>
      </c>
    </row>
    <row r="23" spans="1:9" s="3" customFormat="1" ht="13.5" customHeight="1">
      <c r="A23" s="539">
        <v>1</v>
      </c>
      <c r="B23" s="539"/>
      <c r="C23" s="542">
        <v>2</v>
      </c>
      <c r="D23" s="539">
        <v>3</v>
      </c>
      <c r="E23" s="539">
        <v>4</v>
      </c>
      <c r="F23" s="539">
        <v>5</v>
      </c>
      <c r="G23" s="539">
        <v>6</v>
      </c>
      <c r="H23" s="539">
        <v>7</v>
      </c>
      <c r="I23" s="539">
        <v>7</v>
      </c>
    </row>
    <row r="24" spans="1:9" s="4" customFormat="1" ht="12.75">
      <c r="A24" s="544" t="s">
        <v>28</v>
      </c>
      <c r="B24" s="589"/>
      <c r="C24" s="45" t="s">
        <v>245</v>
      </c>
      <c r="D24" s="45"/>
      <c r="E24" s="45"/>
      <c r="F24" s="45"/>
      <c r="G24" s="46"/>
      <c r="H24" s="545">
        <f>H25+H98+H109+H124+H130+H155+H209+H217+H240+H246+H251</f>
        <v>9672.4</v>
      </c>
      <c r="I24" s="545">
        <f>I25+I98+I109+I124+I130+I155+I209+I217+I240+I246+I251+0.01</f>
        <v>9283.369999999999</v>
      </c>
    </row>
    <row r="25" spans="1:9" s="4" customFormat="1" ht="12.75">
      <c r="A25" s="544" t="s">
        <v>15</v>
      </c>
      <c r="B25" s="589"/>
      <c r="C25" s="45" t="s">
        <v>245</v>
      </c>
      <c r="D25" s="45" t="s">
        <v>211</v>
      </c>
      <c r="E25" s="45"/>
      <c r="F25" s="45"/>
      <c r="G25" s="46"/>
      <c r="H25" s="545">
        <f>H26+H36+H72+H77+H68</f>
        <v>4713.53</v>
      </c>
      <c r="I25" s="545">
        <f>I26+I36+I72+I77+I68</f>
        <v>4680.839999999999</v>
      </c>
    </row>
    <row r="26" spans="1:9" ht="54" customHeight="1">
      <c r="A26" s="250" t="s">
        <v>50</v>
      </c>
      <c r="B26" s="653"/>
      <c r="C26" s="45" t="s">
        <v>245</v>
      </c>
      <c r="D26" s="45" t="s">
        <v>211</v>
      </c>
      <c r="E26" s="45" t="s">
        <v>212</v>
      </c>
      <c r="F26" s="45"/>
      <c r="G26" s="46"/>
      <c r="H26" s="545">
        <f>H27</f>
        <v>802.24</v>
      </c>
      <c r="I26" s="545">
        <f>I27</f>
        <v>802.24</v>
      </c>
    </row>
    <row r="27" spans="1:9" ht="38.25">
      <c r="A27" s="250" t="s">
        <v>52</v>
      </c>
      <c r="B27" s="653"/>
      <c r="C27" s="45" t="s">
        <v>245</v>
      </c>
      <c r="D27" s="45" t="s">
        <v>211</v>
      </c>
      <c r="E27" s="45" t="s">
        <v>212</v>
      </c>
      <c r="F27" s="45" t="s">
        <v>453</v>
      </c>
      <c r="G27" s="46"/>
      <c r="H27" s="545">
        <f>H28</f>
        <v>802.24</v>
      </c>
      <c r="I27" s="545">
        <f>I28</f>
        <v>802.24</v>
      </c>
    </row>
    <row r="28" spans="1:10" ht="12.75" customHeight="1">
      <c r="A28" s="641" t="s">
        <v>213</v>
      </c>
      <c r="B28" s="536"/>
      <c r="C28" s="45" t="s">
        <v>245</v>
      </c>
      <c r="D28" s="45" t="s">
        <v>211</v>
      </c>
      <c r="E28" s="45" t="s">
        <v>212</v>
      </c>
      <c r="F28" s="45" t="s">
        <v>440</v>
      </c>
      <c r="G28" s="46"/>
      <c r="H28" s="545">
        <f>H29+H31+H33</f>
        <v>802.24</v>
      </c>
      <c r="I28" s="545">
        <f>I29+I31+I33</f>
        <v>802.24</v>
      </c>
      <c r="J28" s="1">
        <v>7</v>
      </c>
    </row>
    <row r="29" spans="1:9" ht="25.5" hidden="1">
      <c r="A29" s="251" t="s">
        <v>442</v>
      </c>
      <c r="B29" s="651"/>
      <c r="C29" s="46" t="s">
        <v>245</v>
      </c>
      <c r="D29" s="46" t="s">
        <v>211</v>
      </c>
      <c r="E29" s="46" t="s">
        <v>212</v>
      </c>
      <c r="F29" s="46" t="s">
        <v>441</v>
      </c>
      <c r="G29" s="46"/>
      <c r="H29" s="548">
        <f>H30</f>
        <v>0</v>
      </c>
      <c r="I29" s="548">
        <f>I30</f>
        <v>0</v>
      </c>
    </row>
    <row r="30" spans="1:9" ht="89.25" hidden="1">
      <c r="A30" s="251" t="s">
        <v>198</v>
      </c>
      <c r="B30" s="651"/>
      <c r="C30" s="46" t="s">
        <v>245</v>
      </c>
      <c r="D30" s="46" t="s">
        <v>211</v>
      </c>
      <c r="E30" s="46" t="s">
        <v>212</v>
      </c>
      <c r="F30" s="46" t="s">
        <v>441</v>
      </c>
      <c r="G30" s="46" t="s">
        <v>199</v>
      </c>
      <c r="H30" s="548"/>
      <c r="I30" s="548"/>
    </row>
    <row r="31" spans="1:9" ht="28.5" customHeight="1">
      <c r="A31" s="44" t="s">
        <v>444</v>
      </c>
      <c r="B31" s="616"/>
      <c r="C31" s="46" t="s">
        <v>245</v>
      </c>
      <c r="D31" s="46" t="s">
        <v>211</v>
      </c>
      <c r="E31" s="46" t="s">
        <v>212</v>
      </c>
      <c r="F31" s="46" t="s">
        <v>443</v>
      </c>
      <c r="G31" s="46"/>
      <c r="H31" s="550">
        <f>H32</f>
        <v>802.24</v>
      </c>
      <c r="I31" s="550">
        <f>I32</f>
        <v>802.24</v>
      </c>
    </row>
    <row r="32" spans="1:9" ht="93" customHeight="1">
      <c r="A32" s="552" t="s">
        <v>198</v>
      </c>
      <c r="B32" s="552"/>
      <c r="C32" s="46" t="s">
        <v>245</v>
      </c>
      <c r="D32" s="46" t="s">
        <v>211</v>
      </c>
      <c r="E32" s="46" t="s">
        <v>212</v>
      </c>
      <c r="F32" s="46" t="s">
        <v>443</v>
      </c>
      <c r="G32" s="46" t="s">
        <v>199</v>
      </c>
      <c r="H32" s="548">
        <v>802.24</v>
      </c>
      <c r="I32" s="548">
        <v>802.24</v>
      </c>
    </row>
    <row r="33" spans="1:9" ht="63.75" hidden="1">
      <c r="A33" s="553" t="s">
        <v>348</v>
      </c>
      <c r="B33" s="553"/>
      <c r="C33" s="46" t="s">
        <v>245</v>
      </c>
      <c r="D33" s="46" t="s">
        <v>211</v>
      </c>
      <c r="E33" s="46" t="s">
        <v>212</v>
      </c>
      <c r="F33" s="46" t="s">
        <v>102</v>
      </c>
      <c r="G33" s="46"/>
      <c r="H33" s="548">
        <f>H34</f>
        <v>0</v>
      </c>
      <c r="I33" s="548">
        <f>I34</f>
        <v>0</v>
      </c>
    </row>
    <row r="34" spans="1:9" ht="75.75" customHeight="1" hidden="1">
      <c r="A34" s="552" t="s">
        <v>198</v>
      </c>
      <c r="B34" s="552"/>
      <c r="C34" s="46" t="s">
        <v>245</v>
      </c>
      <c r="D34" s="46" t="s">
        <v>211</v>
      </c>
      <c r="E34" s="46" t="s">
        <v>212</v>
      </c>
      <c r="F34" s="46" t="s">
        <v>102</v>
      </c>
      <c r="G34" s="46" t="s">
        <v>199</v>
      </c>
      <c r="H34" s="554"/>
      <c r="I34" s="554"/>
    </row>
    <row r="35" spans="1:9" ht="25.5" hidden="1">
      <c r="A35" s="44" t="s">
        <v>218</v>
      </c>
      <c r="B35" s="44"/>
      <c r="C35" s="46" t="s">
        <v>245</v>
      </c>
      <c r="D35" s="46" t="s">
        <v>211</v>
      </c>
      <c r="E35" s="46" t="s">
        <v>212</v>
      </c>
      <c r="F35" s="46" t="s">
        <v>53</v>
      </c>
      <c r="G35" s="46" t="s">
        <v>199</v>
      </c>
      <c r="H35" s="554"/>
      <c r="I35" s="554"/>
    </row>
    <row r="36" spans="1:9" s="9" customFormat="1" ht="52.5" customHeight="1">
      <c r="A36" s="544" t="s">
        <v>55</v>
      </c>
      <c r="B36" s="544"/>
      <c r="C36" s="45" t="s">
        <v>245</v>
      </c>
      <c r="D36" s="45" t="s">
        <v>211</v>
      </c>
      <c r="E36" s="45" t="s">
        <v>223</v>
      </c>
      <c r="F36" s="45"/>
      <c r="G36" s="45"/>
      <c r="H36" s="555">
        <f>H37</f>
        <v>3765.2899999999995</v>
      </c>
      <c r="I36" s="555">
        <f>I37</f>
        <v>3870.5999999999995</v>
      </c>
    </row>
    <row r="37" spans="1:9" s="9" customFormat="1" ht="38.25">
      <c r="A37" s="250" t="s">
        <v>52</v>
      </c>
      <c r="B37" s="250"/>
      <c r="C37" s="45" t="s">
        <v>245</v>
      </c>
      <c r="D37" s="45" t="s">
        <v>211</v>
      </c>
      <c r="E37" s="45" t="s">
        <v>223</v>
      </c>
      <c r="F37" s="45" t="s">
        <v>453</v>
      </c>
      <c r="G37" s="45"/>
      <c r="H37" s="545">
        <f>H46+H38</f>
        <v>3765.2899999999995</v>
      </c>
      <c r="I37" s="545">
        <f>I46+I38</f>
        <v>3870.5999999999995</v>
      </c>
    </row>
    <row r="38" spans="1:9" s="9" customFormat="1" ht="31.5" customHeight="1">
      <c r="A38" s="251" t="s">
        <v>452</v>
      </c>
      <c r="B38" s="251"/>
      <c r="C38" s="46" t="s">
        <v>245</v>
      </c>
      <c r="D38" s="46" t="s">
        <v>211</v>
      </c>
      <c r="E38" s="46" t="s">
        <v>223</v>
      </c>
      <c r="F38" s="46" t="s">
        <v>454</v>
      </c>
      <c r="G38" s="46"/>
      <c r="H38" s="554">
        <f>H39</f>
        <v>0.7</v>
      </c>
      <c r="I38" s="545">
        <f>I39</f>
        <v>0.7</v>
      </c>
    </row>
    <row r="39" spans="1:9" s="9" customFormat="1" ht="102">
      <c r="A39" s="528" t="s">
        <v>317</v>
      </c>
      <c r="B39" s="528"/>
      <c r="C39" s="46" t="s">
        <v>245</v>
      </c>
      <c r="D39" s="46" t="s">
        <v>211</v>
      </c>
      <c r="E39" s="46" t="s">
        <v>223</v>
      </c>
      <c r="F39" s="46" t="s">
        <v>455</v>
      </c>
      <c r="G39" s="45"/>
      <c r="H39" s="554">
        <f>H40</f>
        <v>0.7</v>
      </c>
      <c r="I39" s="545">
        <v>0.7</v>
      </c>
    </row>
    <row r="40" spans="1:9" s="9" customFormat="1" ht="38.25">
      <c r="A40" s="44" t="s">
        <v>319</v>
      </c>
      <c r="B40" s="44"/>
      <c r="C40" s="46" t="s">
        <v>245</v>
      </c>
      <c r="D40" s="46" t="s">
        <v>211</v>
      </c>
      <c r="E40" s="46" t="s">
        <v>223</v>
      </c>
      <c r="F40" s="46" t="s">
        <v>455</v>
      </c>
      <c r="G40" s="46" t="s">
        <v>215</v>
      </c>
      <c r="H40" s="554">
        <v>0.7</v>
      </c>
      <c r="I40" s="545">
        <v>0.7</v>
      </c>
    </row>
    <row r="41" spans="1:9" s="9" customFormat="1" ht="12.75" hidden="1">
      <c r="A41" s="250"/>
      <c r="B41" s="250"/>
      <c r="C41" s="45"/>
      <c r="D41" s="45"/>
      <c r="E41" s="45"/>
      <c r="F41" s="45"/>
      <c r="G41" s="45"/>
      <c r="H41" s="545"/>
      <c r="I41" s="545"/>
    </row>
    <row r="42" spans="1:9" s="9" customFormat="1" ht="12.75" hidden="1">
      <c r="A42" s="250"/>
      <c r="B42" s="250"/>
      <c r="C42" s="45"/>
      <c r="D42" s="45"/>
      <c r="E42" s="45"/>
      <c r="F42" s="45"/>
      <c r="G42" s="45"/>
      <c r="H42" s="545"/>
      <c r="I42" s="545"/>
    </row>
    <row r="43" spans="1:9" s="9" customFormat="1" ht="12.75" hidden="1">
      <c r="A43" s="250"/>
      <c r="B43" s="250"/>
      <c r="C43" s="45"/>
      <c r="D43" s="45"/>
      <c r="E43" s="45"/>
      <c r="F43" s="45"/>
      <c r="G43" s="45"/>
      <c r="H43" s="545"/>
      <c r="I43" s="545"/>
    </row>
    <row r="44" spans="1:9" s="9" customFormat="1" ht="12.75" hidden="1">
      <c r="A44" s="250"/>
      <c r="B44" s="250"/>
      <c r="C44" s="45"/>
      <c r="D44" s="45"/>
      <c r="E44" s="45"/>
      <c r="F44" s="45"/>
      <c r="G44" s="45"/>
      <c r="H44" s="545"/>
      <c r="I44" s="545"/>
    </row>
    <row r="45" spans="1:9" s="9" customFormat="1" ht="12.75" hidden="1">
      <c r="A45" s="250"/>
      <c r="B45" s="250"/>
      <c r="C45" s="45"/>
      <c r="D45" s="45"/>
      <c r="E45" s="45"/>
      <c r="F45" s="45"/>
      <c r="G45" s="45"/>
      <c r="H45" s="545"/>
      <c r="I45" s="545"/>
    </row>
    <row r="46" spans="1:9" ht="18.75" customHeight="1">
      <c r="A46" s="251" t="s">
        <v>224</v>
      </c>
      <c r="B46" s="251"/>
      <c r="C46" s="46" t="s">
        <v>245</v>
      </c>
      <c r="D46" s="46" t="s">
        <v>211</v>
      </c>
      <c r="E46" s="46" t="s">
        <v>223</v>
      </c>
      <c r="F46" s="46" t="s">
        <v>445</v>
      </c>
      <c r="G46" s="46"/>
      <c r="H46" s="554">
        <f>H47+H52+H65</f>
        <v>3764.5899999999997</v>
      </c>
      <c r="I46" s="554">
        <f>I47+I52+I65</f>
        <v>3869.8999999999996</v>
      </c>
    </row>
    <row r="47" spans="1:9" ht="25.5" hidden="1">
      <c r="A47" s="251" t="s">
        <v>442</v>
      </c>
      <c r="B47" s="251"/>
      <c r="C47" s="46" t="s">
        <v>245</v>
      </c>
      <c r="D47" s="46" t="s">
        <v>211</v>
      </c>
      <c r="E47" s="46" t="s">
        <v>223</v>
      </c>
      <c r="F47" s="46" t="s">
        <v>446</v>
      </c>
      <c r="G47" s="46"/>
      <c r="H47" s="550">
        <f>H48</f>
        <v>0</v>
      </c>
      <c r="I47" s="550">
        <f>I48</f>
        <v>0</v>
      </c>
    </row>
    <row r="48" spans="1:9" ht="82.5" customHeight="1" hidden="1">
      <c r="A48" s="552" t="s">
        <v>198</v>
      </c>
      <c r="B48" s="552"/>
      <c r="C48" s="46" t="s">
        <v>245</v>
      </c>
      <c r="D48" s="46" t="s">
        <v>211</v>
      </c>
      <c r="E48" s="46" t="s">
        <v>223</v>
      </c>
      <c r="F48" s="46" t="s">
        <v>446</v>
      </c>
      <c r="G48" s="46" t="s">
        <v>199</v>
      </c>
      <c r="H48" s="550"/>
      <c r="I48" s="550"/>
    </row>
    <row r="49" spans="1:9" ht="25.5" hidden="1">
      <c r="A49" s="251" t="s">
        <v>442</v>
      </c>
      <c r="B49" s="251"/>
      <c r="C49" s="46" t="s">
        <v>245</v>
      </c>
      <c r="D49" s="46" t="s">
        <v>211</v>
      </c>
      <c r="E49" s="46" t="s">
        <v>223</v>
      </c>
      <c r="F49" s="46" t="s">
        <v>447</v>
      </c>
      <c r="G49" s="46" t="s">
        <v>199</v>
      </c>
      <c r="H49" s="550" t="s">
        <v>269</v>
      </c>
      <c r="I49" s="550" t="s">
        <v>269</v>
      </c>
    </row>
    <row r="50" spans="1:9" ht="25.5" hidden="1">
      <c r="A50" s="44" t="s">
        <v>444</v>
      </c>
      <c r="B50" s="44"/>
      <c r="C50" s="46" t="s">
        <v>245</v>
      </c>
      <c r="D50" s="46" t="s">
        <v>211</v>
      </c>
      <c r="E50" s="46" t="s">
        <v>223</v>
      </c>
      <c r="F50" s="46" t="s">
        <v>448</v>
      </c>
      <c r="G50" s="46" t="s">
        <v>199</v>
      </c>
      <c r="H50" s="550" t="s">
        <v>270</v>
      </c>
      <c r="I50" s="550" t="s">
        <v>270</v>
      </c>
    </row>
    <row r="51" spans="1:9" ht="25.5" hidden="1">
      <c r="A51" s="251" t="s">
        <v>442</v>
      </c>
      <c r="B51" s="251"/>
      <c r="C51" s="46" t="s">
        <v>245</v>
      </c>
      <c r="D51" s="46" t="s">
        <v>211</v>
      </c>
      <c r="E51" s="46" t="s">
        <v>223</v>
      </c>
      <c r="F51" s="46" t="s">
        <v>449</v>
      </c>
      <c r="G51" s="46" t="s">
        <v>199</v>
      </c>
      <c r="H51" s="550" t="s">
        <v>271</v>
      </c>
      <c r="I51" s="550" t="s">
        <v>271</v>
      </c>
    </row>
    <row r="52" spans="1:9" ht="27" customHeight="1">
      <c r="A52" s="44" t="s">
        <v>444</v>
      </c>
      <c r="B52" s="44"/>
      <c r="C52" s="46" t="s">
        <v>245</v>
      </c>
      <c r="D52" s="46" t="s">
        <v>211</v>
      </c>
      <c r="E52" s="46" t="s">
        <v>223</v>
      </c>
      <c r="F52" s="46" t="s">
        <v>450</v>
      </c>
      <c r="G52" s="46"/>
      <c r="H52" s="550">
        <f>H53+H54+H64</f>
        <v>3764.5899999999997</v>
      </c>
      <c r="I52" s="550">
        <f>I53+548.51+I64</f>
        <v>3869.8999999999996</v>
      </c>
    </row>
    <row r="53" spans="1:9" ht="90" customHeight="1">
      <c r="A53" s="552" t="s">
        <v>198</v>
      </c>
      <c r="B53" s="552"/>
      <c r="C53" s="46" t="s">
        <v>245</v>
      </c>
      <c r="D53" s="46" t="s">
        <v>211</v>
      </c>
      <c r="E53" s="46" t="s">
        <v>223</v>
      </c>
      <c r="F53" s="46" t="s">
        <v>450</v>
      </c>
      <c r="G53" s="46" t="s">
        <v>199</v>
      </c>
      <c r="H53" s="550">
        <v>3321.39</v>
      </c>
      <c r="I53" s="550">
        <v>3321.39</v>
      </c>
    </row>
    <row r="54" spans="1:9" ht="39.75" customHeight="1">
      <c r="A54" s="44" t="s">
        <v>319</v>
      </c>
      <c r="B54" s="44"/>
      <c r="C54" s="46" t="s">
        <v>245</v>
      </c>
      <c r="D54" s="46" t="s">
        <v>211</v>
      </c>
      <c r="E54" s="46" t="s">
        <v>223</v>
      </c>
      <c r="F54" s="46" t="s">
        <v>450</v>
      </c>
      <c r="G54" s="46" t="s">
        <v>215</v>
      </c>
      <c r="H54" s="557">
        <v>443.2</v>
      </c>
      <c r="I54" s="557">
        <v>548.52</v>
      </c>
    </row>
    <row r="55" spans="1:9" ht="12.75" hidden="1">
      <c r="A55" s="44" t="s">
        <v>54</v>
      </c>
      <c r="B55" s="44"/>
      <c r="C55" s="46" t="s">
        <v>245</v>
      </c>
      <c r="D55" s="46" t="s">
        <v>211</v>
      </c>
      <c r="E55" s="46" t="s">
        <v>223</v>
      </c>
      <c r="F55" s="46" t="s">
        <v>450</v>
      </c>
      <c r="G55" s="46" t="s">
        <v>215</v>
      </c>
      <c r="H55" s="557" t="s">
        <v>272</v>
      </c>
      <c r="I55" s="557" t="s">
        <v>272</v>
      </c>
    </row>
    <row r="56" spans="1:9" ht="12.75" hidden="1">
      <c r="A56" s="44" t="s">
        <v>225</v>
      </c>
      <c r="B56" s="44"/>
      <c r="C56" s="46" t="s">
        <v>245</v>
      </c>
      <c r="D56" s="46" t="s">
        <v>211</v>
      </c>
      <c r="E56" s="46" t="s">
        <v>223</v>
      </c>
      <c r="F56" s="46" t="s">
        <v>450</v>
      </c>
      <c r="G56" s="46" t="s">
        <v>215</v>
      </c>
      <c r="H56" s="557" t="s">
        <v>272</v>
      </c>
      <c r="I56" s="557" t="s">
        <v>272</v>
      </c>
    </row>
    <row r="57" spans="1:9" ht="12.75" hidden="1">
      <c r="A57" s="44" t="s">
        <v>226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 t="s">
        <v>215</v>
      </c>
      <c r="H57" s="557" t="s">
        <v>273</v>
      </c>
      <c r="I57" s="557" t="s">
        <v>273</v>
      </c>
    </row>
    <row r="58" spans="1:9" ht="12.75" hidden="1">
      <c r="A58" s="251" t="s">
        <v>227</v>
      </c>
      <c r="B58" s="251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215</v>
      </c>
      <c r="H58" s="558">
        <v>132.1</v>
      </c>
      <c r="I58" s="558">
        <v>132.1</v>
      </c>
    </row>
    <row r="59" spans="1:9" ht="25.5" hidden="1">
      <c r="A59" s="251" t="s">
        <v>228</v>
      </c>
      <c r="B59" s="251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58">
        <v>41.5</v>
      </c>
      <c r="I59" s="558">
        <v>41.5</v>
      </c>
    </row>
    <row r="60" spans="1:9" ht="12.75" hidden="1">
      <c r="A60" s="251" t="s">
        <v>230</v>
      </c>
      <c r="B60" s="251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57" t="s">
        <v>274</v>
      </c>
      <c r="I60" s="557" t="s">
        <v>274</v>
      </c>
    </row>
    <row r="61" spans="1:9" ht="12.75" hidden="1">
      <c r="A61" s="560" t="s">
        <v>56</v>
      </c>
      <c r="B61" s="560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57" t="s">
        <v>275</v>
      </c>
      <c r="I61" s="557" t="s">
        <v>275</v>
      </c>
    </row>
    <row r="62" spans="1:9" ht="25.5" hidden="1">
      <c r="A62" s="560" t="s">
        <v>233</v>
      </c>
      <c r="B62" s="560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57" t="s">
        <v>275</v>
      </c>
      <c r="I62" s="557" t="s">
        <v>275</v>
      </c>
    </row>
    <row r="63" spans="1:9" ht="25.5" hidden="1">
      <c r="A63" s="44" t="s">
        <v>234</v>
      </c>
      <c r="B63" s="44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57">
        <v>2</v>
      </c>
      <c r="I63" s="557">
        <v>2</v>
      </c>
    </row>
    <row r="64" spans="1:9" ht="12.75" hidden="1">
      <c r="A64" s="251" t="s">
        <v>201</v>
      </c>
      <c r="B64" s="251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202</v>
      </c>
      <c r="H64" s="561">
        <v>0</v>
      </c>
      <c r="I64" s="561">
        <v>0</v>
      </c>
    </row>
    <row r="65" spans="1:9" ht="63.75" hidden="1">
      <c r="A65" s="553" t="s">
        <v>348</v>
      </c>
      <c r="B65" s="553"/>
      <c r="C65" s="46" t="s">
        <v>245</v>
      </c>
      <c r="D65" s="46" t="s">
        <v>211</v>
      </c>
      <c r="E65" s="46" t="s">
        <v>223</v>
      </c>
      <c r="F65" s="46" t="s">
        <v>349</v>
      </c>
      <c r="G65" s="46"/>
      <c r="H65" s="548">
        <f>H66+H67</f>
        <v>0</v>
      </c>
      <c r="I65" s="548">
        <f>I66+I67</f>
        <v>0</v>
      </c>
    </row>
    <row r="66" spans="1:9" ht="62.25" customHeight="1" hidden="1">
      <c r="A66" s="552" t="s">
        <v>198</v>
      </c>
      <c r="B66" s="552"/>
      <c r="C66" s="46" t="s">
        <v>245</v>
      </c>
      <c r="D66" s="46" t="s">
        <v>211</v>
      </c>
      <c r="E66" s="46" t="s">
        <v>223</v>
      </c>
      <c r="F66" s="46" t="s">
        <v>349</v>
      </c>
      <c r="G66" s="46" t="s">
        <v>199</v>
      </c>
      <c r="H66" s="550"/>
      <c r="I66" s="550"/>
    </row>
    <row r="67" spans="1:9" ht="33" customHeight="1" hidden="1">
      <c r="A67" s="44" t="s">
        <v>319</v>
      </c>
      <c r="B67" s="44"/>
      <c r="C67" s="46" t="s">
        <v>245</v>
      </c>
      <c r="D67" s="46" t="s">
        <v>211</v>
      </c>
      <c r="E67" s="46" t="s">
        <v>223</v>
      </c>
      <c r="F67" s="46" t="s">
        <v>349</v>
      </c>
      <c r="G67" s="46" t="s">
        <v>215</v>
      </c>
      <c r="H67" s="550"/>
      <c r="I67" s="550"/>
    </row>
    <row r="68" spans="1:9" ht="25.5">
      <c r="A68" s="654" t="s">
        <v>118</v>
      </c>
      <c r="B68" s="544"/>
      <c r="C68" s="45" t="s">
        <v>245</v>
      </c>
      <c r="D68" s="45" t="s">
        <v>211</v>
      </c>
      <c r="E68" s="45" t="s">
        <v>254</v>
      </c>
      <c r="F68" s="45"/>
      <c r="G68" s="628"/>
      <c r="H68" s="629">
        <f>H69</f>
        <v>138</v>
      </c>
      <c r="I68" s="629">
        <f aca="true" t="shared" si="0" ref="H68:I70">I69</f>
        <v>0</v>
      </c>
    </row>
    <row r="69" spans="1:9" ht="25.5">
      <c r="A69" s="655" t="s">
        <v>276</v>
      </c>
      <c r="B69" s="44"/>
      <c r="C69" s="46" t="s">
        <v>245</v>
      </c>
      <c r="D69" s="46" t="s">
        <v>211</v>
      </c>
      <c r="E69" s="46" t="s">
        <v>254</v>
      </c>
      <c r="F69" s="631">
        <v>300000000</v>
      </c>
      <c r="G69" s="632"/>
      <c r="H69" s="554">
        <f t="shared" si="0"/>
        <v>138</v>
      </c>
      <c r="I69" s="554">
        <f t="shared" si="0"/>
        <v>0</v>
      </c>
    </row>
    <row r="70" spans="1:9" ht="25.5" customHeight="1">
      <c r="A70" s="655" t="s">
        <v>350</v>
      </c>
      <c r="B70" s="44"/>
      <c r="C70" s="46" t="s">
        <v>245</v>
      </c>
      <c r="D70" s="46" t="s">
        <v>211</v>
      </c>
      <c r="E70" s="46" t="s">
        <v>254</v>
      </c>
      <c r="F70" s="631">
        <v>300600000</v>
      </c>
      <c r="G70" s="632"/>
      <c r="H70" s="554">
        <v>138</v>
      </c>
      <c r="I70" s="554">
        <f t="shared" si="0"/>
        <v>0</v>
      </c>
    </row>
    <row r="71" spans="1:9" ht="12.75">
      <c r="A71" s="655" t="s">
        <v>201</v>
      </c>
      <c r="B71" s="44"/>
      <c r="C71" s="46" t="s">
        <v>245</v>
      </c>
      <c r="D71" s="46" t="s">
        <v>211</v>
      </c>
      <c r="E71" s="46" t="s">
        <v>254</v>
      </c>
      <c r="F71" s="631">
        <v>300600000</v>
      </c>
      <c r="G71" s="632" t="s">
        <v>202</v>
      </c>
      <c r="H71" s="554">
        <v>138</v>
      </c>
      <c r="I71" s="554">
        <v>0</v>
      </c>
    </row>
    <row r="72" spans="1:9" s="9" customFormat="1" ht="12.75">
      <c r="A72" s="633" t="s">
        <v>240</v>
      </c>
      <c r="B72" s="633"/>
      <c r="C72" s="634" t="s">
        <v>245</v>
      </c>
      <c r="D72" s="634" t="s">
        <v>211</v>
      </c>
      <c r="E72" s="634" t="s">
        <v>236</v>
      </c>
      <c r="F72" s="634"/>
      <c r="G72" s="45"/>
      <c r="H72" s="555">
        <f>H73</f>
        <v>5</v>
      </c>
      <c r="I72" s="555">
        <f>I73</f>
        <v>5</v>
      </c>
    </row>
    <row r="73" spans="1:9" ht="12.75">
      <c r="A73" s="251" t="s">
        <v>240</v>
      </c>
      <c r="B73" s="251"/>
      <c r="C73" s="46" t="s">
        <v>245</v>
      </c>
      <c r="D73" s="46" t="s">
        <v>211</v>
      </c>
      <c r="E73" s="46" t="s">
        <v>236</v>
      </c>
      <c r="F73" s="46" t="s">
        <v>451</v>
      </c>
      <c r="G73" s="46"/>
      <c r="H73" s="554">
        <f>H74</f>
        <v>5</v>
      </c>
      <c r="I73" s="554">
        <f>I74</f>
        <v>5</v>
      </c>
    </row>
    <row r="74" spans="1:9" ht="25.5">
      <c r="A74" s="44" t="s">
        <v>244</v>
      </c>
      <c r="B74" s="44"/>
      <c r="C74" s="46" t="s">
        <v>245</v>
      </c>
      <c r="D74" s="46" t="s">
        <v>211</v>
      </c>
      <c r="E74" s="46" t="s">
        <v>236</v>
      </c>
      <c r="F74" s="46" t="s">
        <v>16</v>
      </c>
      <c r="G74" s="46"/>
      <c r="H74" s="548">
        <f>H76</f>
        <v>5</v>
      </c>
      <c r="I74" s="548">
        <f>I76</f>
        <v>5</v>
      </c>
    </row>
    <row r="75" spans="1:9" ht="24" customHeight="1">
      <c r="A75" s="44" t="s">
        <v>38</v>
      </c>
      <c r="B75" s="44"/>
      <c r="C75" s="46" t="s">
        <v>245</v>
      </c>
      <c r="D75" s="46" t="s">
        <v>211</v>
      </c>
      <c r="E75" s="46" t="s">
        <v>236</v>
      </c>
      <c r="F75" s="46" t="s">
        <v>17</v>
      </c>
      <c r="G75" s="46"/>
      <c r="H75" s="548">
        <f>H76</f>
        <v>5</v>
      </c>
      <c r="I75" s="548">
        <f>I76</f>
        <v>5</v>
      </c>
    </row>
    <row r="76" spans="1:9" ht="12.75">
      <c r="A76" s="44" t="s">
        <v>201</v>
      </c>
      <c r="B76" s="44"/>
      <c r="C76" s="46" t="s">
        <v>245</v>
      </c>
      <c r="D76" s="46" t="s">
        <v>211</v>
      </c>
      <c r="E76" s="46" t="s">
        <v>236</v>
      </c>
      <c r="F76" s="46" t="s">
        <v>17</v>
      </c>
      <c r="G76" s="46" t="s">
        <v>202</v>
      </c>
      <c r="H76" s="554">
        <v>5</v>
      </c>
      <c r="I76" s="554">
        <v>5</v>
      </c>
    </row>
    <row r="77" spans="1:9" s="9" customFormat="1" ht="12" customHeight="1">
      <c r="A77" s="250" t="s">
        <v>47</v>
      </c>
      <c r="B77" s="250"/>
      <c r="C77" s="45" t="s">
        <v>245</v>
      </c>
      <c r="D77" s="45" t="s">
        <v>211</v>
      </c>
      <c r="E77" s="45" t="s">
        <v>87</v>
      </c>
      <c r="F77" s="45"/>
      <c r="G77" s="45"/>
      <c r="H77" s="555">
        <f>H82+H78+H88</f>
        <v>3</v>
      </c>
      <c r="I77" s="555">
        <f>I88</f>
        <v>3</v>
      </c>
    </row>
    <row r="78" spans="1:9" s="9" customFormat="1" ht="57" customHeight="1" hidden="1">
      <c r="A78" s="544" t="s">
        <v>55</v>
      </c>
      <c r="B78" s="544"/>
      <c r="C78" s="45" t="s">
        <v>245</v>
      </c>
      <c r="D78" s="45" t="s">
        <v>211</v>
      </c>
      <c r="E78" s="45" t="s">
        <v>87</v>
      </c>
      <c r="F78" s="45" t="s">
        <v>453</v>
      </c>
      <c r="G78" s="45"/>
      <c r="H78" s="555">
        <f>H80</f>
        <v>0</v>
      </c>
      <c r="I78" s="555">
        <f>I80</f>
        <v>0.7</v>
      </c>
    </row>
    <row r="79" spans="1:9" s="9" customFormat="1" ht="32.25" customHeight="1" hidden="1">
      <c r="A79" s="251" t="s">
        <v>452</v>
      </c>
      <c r="B79" s="251"/>
      <c r="C79" s="46" t="s">
        <v>245</v>
      </c>
      <c r="D79" s="46" t="s">
        <v>211</v>
      </c>
      <c r="E79" s="46" t="s">
        <v>87</v>
      </c>
      <c r="F79" s="46" t="s">
        <v>454</v>
      </c>
      <c r="G79" s="46"/>
      <c r="H79" s="554">
        <f>H80</f>
        <v>0</v>
      </c>
      <c r="I79" s="554">
        <f>I80</f>
        <v>0.7</v>
      </c>
    </row>
    <row r="80" spans="1:9" s="9" customFormat="1" ht="102" hidden="1">
      <c r="A80" s="528" t="s">
        <v>317</v>
      </c>
      <c r="B80" s="528"/>
      <c r="C80" s="46" t="s">
        <v>245</v>
      </c>
      <c r="D80" s="46" t="s">
        <v>211</v>
      </c>
      <c r="E80" s="46" t="s">
        <v>87</v>
      </c>
      <c r="F80" s="46" t="s">
        <v>455</v>
      </c>
      <c r="G80" s="45"/>
      <c r="H80" s="554">
        <f>H81</f>
        <v>0</v>
      </c>
      <c r="I80" s="554">
        <f>I81</f>
        <v>0.7</v>
      </c>
    </row>
    <row r="81" spans="1:9" s="9" customFormat="1" ht="38.25" hidden="1">
      <c r="A81" s="44" t="s">
        <v>319</v>
      </c>
      <c r="B81" s="44"/>
      <c r="C81" s="46" t="s">
        <v>245</v>
      </c>
      <c r="D81" s="46" t="s">
        <v>211</v>
      </c>
      <c r="E81" s="46" t="s">
        <v>87</v>
      </c>
      <c r="F81" s="46" t="s">
        <v>455</v>
      </c>
      <c r="G81" s="46" t="s">
        <v>215</v>
      </c>
      <c r="H81" s="554">
        <v>0</v>
      </c>
      <c r="I81" s="554">
        <v>0.7</v>
      </c>
    </row>
    <row r="82" spans="1:9" s="9" customFormat="1" ht="34.5" customHeight="1" hidden="1">
      <c r="A82" s="544" t="s">
        <v>57</v>
      </c>
      <c r="B82" s="544"/>
      <c r="C82" s="45" t="s">
        <v>245</v>
      </c>
      <c r="D82" s="45" t="s">
        <v>211</v>
      </c>
      <c r="E82" s="45" t="s">
        <v>87</v>
      </c>
      <c r="F82" s="45" t="s">
        <v>399</v>
      </c>
      <c r="G82" s="45"/>
      <c r="H82" s="555">
        <f>H83</f>
        <v>0</v>
      </c>
      <c r="I82" s="555">
        <f>I83+I88</f>
        <v>3</v>
      </c>
    </row>
    <row r="83" spans="1:9" s="9" customFormat="1" ht="38.25" hidden="1">
      <c r="A83" s="544" t="s">
        <v>59</v>
      </c>
      <c r="B83" s="544"/>
      <c r="C83" s="45" t="s">
        <v>245</v>
      </c>
      <c r="D83" s="45" t="s">
        <v>211</v>
      </c>
      <c r="E83" s="45" t="s">
        <v>87</v>
      </c>
      <c r="F83" s="45" t="s">
        <v>94</v>
      </c>
      <c r="G83" s="45"/>
      <c r="H83" s="555">
        <f>H84</f>
        <v>0</v>
      </c>
      <c r="I83" s="555">
        <f>I84</f>
        <v>0</v>
      </c>
    </row>
    <row r="84" spans="1:9" ht="38.25" hidden="1">
      <c r="A84" s="44" t="s">
        <v>200</v>
      </c>
      <c r="B84" s="44"/>
      <c r="C84" s="46" t="s">
        <v>245</v>
      </c>
      <c r="D84" s="46" t="s">
        <v>211</v>
      </c>
      <c r="E84" s="46" t="s">
        <v>87</v>
      </c>
      <c r="F84" s="46" t="s">
        <v>94</v>
      </c>
      <c r="G84" s="46" t="s">
        <v>215</v>
      </c>
      <c r="H84" s="554">
        <v>0</v>
      </c>
      <c r="I84" s="554"/>
    </row>
    <row r="85" spans="1:9" ht="12.75" hidden="1">
      <c r="A85" s="44" t="s">
        <v>54</v>
      </c>
      <c r="B85" s="44"/>
      <c r="C85" s="46" t="s">
        <v>245</v>
      </c>
      <c r="D85" s="46" t="s">
        <v>211</v>
      </c>
      <c r="E85" s="46" t="s">
        <v>87</v>
      </c>
      <c r="F85" s="46" t="s">
        <v>60</v>
      </c>
      <c r="G85" s="46" t="s">
        <v>215</v>
      </c>
      <c r="H85" s="554"/>
      <c r="I85" s="554"/>
    </row>
    <row r="86" spans="1:9" ht="12.75" hidden="1">
      <c r="A86" s="44" t="s">
        <v>225</v>
      </c>
      <c r="B86" s="44"/>
      <c r="C86" s="46" t="s">
        <v>245</v>
      </c>
      <c r="D86" s="46" t="s">
        <v>211</v>
      </c>
      <c r="E86" s="46" t="s">
        <v>87</v>
      </c>
      <c r="F86" s="46" t="s">
        <v>60</v>
      </c>
      <c r="G86" s="46" t="s">
        <v>215</v>
      </c>
      <c r="H86" s="554"/>
      <c r="I86" s="554"/>
    </row>
    <row r="87" spans="1:9" ht="12.75" hidden="1">
      <c r="A87" s="44" t="s">
        <v>230</v>
      </c>
      <c r="B87" s="44"/>
      <c r="C87" s="46" t="s">
        <v>245</v>
      </c>
      <c r="D87" s="46" t="s">
        <v>211</v>
      </c>
      <c r="E87" s="46" t="s">
        <v>87</v>
      </c>
      <c r="F87" s="46" t="s">
        <v>60</v>
      </c>
      <c r="G87" s="46" t="s">
        <v>215</v>
      </c>
      <c r="H87" s="554"/>
      <c r="I87" s="554"/>
    </row>
    <row r="88" spans="1:9" s="9" customFormat="1" ht="38.25">
      <c r="A88" s="544" t="s">
        <v>69</v>
      </c>
      <c r="B88" s="544"/>
      <c r="C88" s="45" t="s">
        <v>245</v>
      </c>
      <c r="D88" s="45" t="s">
        <v>211</v>
      </c>
      <c r="E88" s="45" t="s">
        <v>87</v>
      </c>
      <c r="F88" s="45" t="s">
        <v>400</v>
      </c>
      <c r="G88" s="45"/>
      <c r="H88" s="555">
        <f>H89</f>
        <v>3</v>
      </c>
      <c r="I88" s="555">
        <f>I89</f>
        <v>3</v>
      </c>
    </row>
    <row r="89" spans="1:9" ht="29.25" customHeight="1">
      <c r="A89" s="44" t="s">
        <v>61</v>
      </c>
      <c r="B89" s="44"/>
      <c r="C89" s="46" t="s">
        <v>245</v>
      </c>
      <c r="D89" s="46" t="s">
        <v>211</v>
      </c>
      <c r="E89" s="46" t="s">
        <v>87</v>
      </c>
      <c r="F89" s="46" t="s">
        <v>401</v>
      </c>
      <c r="G89" s="46"/>
      <c r="H89" s="554">
        <f>H91+H95</f>
        <v>3</v>
      </c>
      <c r="I89" s="554">
        <f>I91+I95</f>
        <v>3</v>
      </c>
    </row>
    <row r="90" spans="1:9" ht="38.25">
      <c r="A90" s="44" t="s">
        <v>256</v>
      </c>
      <c r="B90" s="44"/>
      <c r="C90" s="46" t="s">
        <v>245</v>
      </c>
      <c r="D90" s="46" t="s">
        <v>211</v>
      </c>
      <c r="E90" s="46" t="s">
        <v>87</v>
      </c>
      <c r="F90" s="46" t="s">
        <v>257</v>
      </c>
      <c r="G90" s="46"/>
      <c r="H90" s="554">
        <f>H95</f>
        <v>3</v>
      </c>
      <c r="I90" s="554">
        <f>I95</f>
        <v>3</v>
      </c>
    </row>
    <row r="91" spans="1:9" ht="38.25" hidden="1">
      <c r="A91" s="251" t="s">
        <v>200</v>
      </c>
      <c r="B91" s="251"/>
      <c r="C91" s="46" t="s">
        <v>245</v>
      </c>
      <c r="D91" s="46" t="s">
        <v>211</v>
      </c>
      <c r="E91" s="46" t="s">
        <v>87</v>
      </c>
      <c r="F91" s="46" t="s">
        <v>257</v>
      </c>
      <c r="G91" s="46" t="s">
        <v>215</v>
      </c>
      <c r="H91" s="548"/>
      <c r="I91" s="548"/>
    </row>
    <row r="92" spans="1:9" ht="12.75" hidden="1">
      <c r="A92" s="251" t="s">
        <v>54</v>
      </c>
      <c r="B92" s="251"/>
      <c r="C92" s="46" t="s">
        <v>245</v>
      </c>
      <c r="D92" s="46" t="s">
        <v>211</v>
      </c>
      <c r="E92" s="46" t="s">
        <v>87</v>
      </c>
      <c r="F92" s="46" t="s">
        <v>257</v>
      </c>
      <c r="G92" s="46" t="s">
        <v>215</v>
      </c>
      <c r="H92" s="554">
        <v>45</v>
      </c>
      <c r="I92" s="554">
        <v>45</v>
      </c>
    </row>
    <row r="93" spans="1:9" ht="12.75" hidden="1">
      <c r="A93" s="44" t="s">
        <v>225</v>
      </c>
      <c r="B93" s="44"/>
      <c r="C93" s="46" t="s">
        <v>245</v>
      </c>
      <c r="D93" s="46" t="s">
        <v>211</v>
      </c>
      <c r="E93" s="46" t="s">
        <v>87</v>
      </c>
      <c r="F93" s="46" t="s">
        <v>257</v>
      </c>
      <c r="G93" s="46" t="s">
        <v>215</v>
      </c>
      <c r="H93" s="554">
        <v>45</v>
      </c>
      <c r="I93" s="554">
        <v>45</v>
      </c>
    </row>
    <row r="94" spans="1:9" ht="12.75" hidden="1">
      <c r="A94" s="563" t="s">
        <v>230</v>
      </c>
      <c r="B94" s="563"/>
      <c r="C94" s="46" t="s">
        <v>245</v>
      </c>
      <c r="D94" s="46" t="s">
        <v>211</v>
      </c>
      <c r="E94" s="46" t="s">
        <v>87</v>
      </c>
      <c r="F94" s="46" t="s">
        <v>257</v>
      </c>
      <c r="G94" s="46" t="s">
        <v>215</v>
      </c>
      <c r="H94" s="554">
        <v>45</v>
      </c>
      <c r="I94" s="554">
        <v>45</v>
      </c>
    </row>
    <row r="95" spans="1:9" ht="12.75">
      <c r="A95" s="44" t="s">
        <v>201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 t="s">
        <v>202</v>
      </c>
      <c r="H95" s="554">
        <v>3</v>
      </c>
      <c r="I95" s="554">
        <v>3</v>
      </c>
    </row>
    <row r="96" spans="1:9" ht="12.75" hidden="1">
      <c r="A96" s="563" t="s">
        <v>54</v>
      </c>
      <c r="B96" s="563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202</v>
      </c>
      <c r="H96" s="554">
        <v>1</v>
      </c>
      <c r="I96" s="554">
        <v>1</v>
      </c>
    </row>
    <row r="97" spans="1:9" ht="12.75" hidden="1">
      <c r="A97" s="563" t="s">
        <v>231</v>
      </c>
      <c r="B97" s="563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54">
        <v>1</v>
      </c>
      <c r="I97" s="554">
        <v>1</v>
      </c>
    </row>
    <row r="98" spans="1:9" s="9" customFormat="1" ht="12.75">
      <c r="A98" s="544" t="s">
        <v>14</v>
      </c>
      <c r="B98" s="544"/>
      <c r="C98" s="45" t="s">
        <v>245</v>
      </c>
      <c r="D98" s="45" t="s">
        <v>212</v>
      </c>
      <c r="E98" s="45"/>
      <c r="F98" s="45"/>
      <c r="G98" s="45"/>
      <c r="H98" s="555">
        <f>H99</f>
        <v>138.8</v>
      </c>
      <c r="I98" s="555">
        <f>I99</f>
        <v>144.5</v>
      </c>
    </row>
    <row r="99" spans="1:9" ht="25.5">
      <c r="A99" s="44" t="s">
        <v>77</v>
      </c>
      <c r="B99" s="44"/>
      <c r="C99" s="46" t="s">
        <v>245</v>
      </c>
      <c r="D99" s="46" t="s">
        <v>212</v>
      </c>
      <c r="E99" s="46" t="s">
        <v>222</v>
      </c>
      <c r="F99" s="46"/>
      <c r="G99" s="46"/>
      <c r="H99" s="554">
        <f>H100</f>
        <v>138.8</v>
      </c>
      <c r="I99" s="554">
        <f>I100</f>
        <v>144.5</v>
      </c>
    </row>
    <row r="100" spans="1:9" ht="38.25">
      <c r="A100" s="44" t="s">
        <v>52</v>
      </c>
      <c r="B100" s="44"/>
      <c r="C100" s="46" t="s">
        <v>245</v>
      </c>
      <c r="D100" s="46" t="s">
        <v>212</v>
      </c>
      <c r="E100" s="46" t="s">
        <v>222</v>
      </c>
      <c r="F100" s="45" t="s">
        <v>453</v>
      </c>
      <c r="G100" s="46"/>
      <c r="H100" s="548">
        <f>H102+H121</f>
        <v>138.8</v>
      </c>
      <c r="I100" s="548">
        <f>I102</f>
        <v>144.5</v>
      </c>
    </row>
    <row r="101" spans="1:9" ht="27.75" customHeight="1">
      <c r="A101" s="552" t="s">
        <v>95</v>
      </c>
      <c r="B101" s="552"/>
      <c r="C101" s="46" t="s">
        <v>245</v>
      </c>
      <c r="D101" s="46" t="s">
        <v>212</v>
      </c>
      <c r="E101" s="46" t="s">
        <v>222</v>
      </c>
      <c r="F101" s="46" t="s">
        <v>454</v>
      </c>
      <c r="G101" s="46"/>
      <c r="H101" s="548">
        <f>H102</f>
        <v>138.8</v>
      </c>
      <c r="I101" s="548">
        <f>I102</f>
        <v>144.5</v>
      </c>
    </row>
    <row r="102" spans="1:9" ht="59.25" customHeight="1">
      <c r="A102" s="44" t="s">
        <v>290</v>
      </c>
      <c r="B102" s="44"/>
      <c r="C102" s="46" t="s">
        <v>245</v>
      </c>
      <c r="D102" s="46" t="s">
        <v>212</v>
      </c>
      <c r="E102" s="46" t="s">
        <v>222</v>
      </c>
      <c r="F102" s="46" t="s">
        <v>457</v>
      </c>
      <c r="G102" s="46"/>
      <c r="H102" s="554">
        <f>H103+H108</f>
        <v>138.8</v>
      </c>
      <c r="I102" s="554">
        <f>I103+I108</f>
        <v>144.5</v>
      </c>
    </row>
    <row r="103" spans="1:9" ht="89.25" customHeight="1">
      <c r="A103" s="251" t="s">
        <v>198</v>
      </c>
      <c r="B103" s="251"/>
      <c r="C103" s="46" t="s">
        <v>245</v>
      </c>
      <c r="D103" s="46" t="s">
        <v>212</v>
      </c>
      <c r="E103" s="46" t="s">
        <v>222</v>
      </c>
      <c r="F103" s="46" t="s">
        <v>457</v>
      </c>
      <c r="G103" s="46" t="s">
        <v>199</v>
      </c>
      <c r="H103" s="554">
        <v>138.8</v>
      </c>
      <c r="I103" s="554">
        <v>144.5</v>
      </c>
    </row>
    <row r="104" spans="1:9" ht="12.75" hidden="1">
      <c r="A104" s="44" t="s">
        <v>54</v>
      </c>
      <c r="B104" s="44"/>
      <c r="C104" s="46" t="s">
        <v>245</v>
      </c>
      <c r="D104" s="46" t="s">
        <v>212</v>
      </c>
      <c r="E104" s="46" t="s">
        <v>222</v>
      </c>
      <c r="F104" s="46" t="s">
        <v>457</v>
      </c>
      <c r="G104" s="46" t="s">
        <v>199</v>
      </c>
      <c r="H104" s="554">
        <v>0</v>
      </c>
      <c r="I104" s="554">
        <v>0</v>
      </c>
    </row>
    <row r="105" spans="1:9" ht="25.5" hidden="1">
      <c r="A105" s="251" t="s">
        <v>216</v>
      </c>
      <c r="B105" s="251"/>
      <c r="C105" s="46" t="s">
        <v>245</v>
      </c>
      <c r="D105" s="46" t="s">
        <v>212</v>
      </c>
      <c r="E105" s="46" t="s">
        <v>222</v>
      </c>
      <c r="F105" s="46" t="s">
        <v>457</v>
      </c>
      <c r="G105" s="46" t="s">
        <v>199</v>
      </c>
      <c r="H105" s="548">
        <v>0</v>
      </c>
      <c r="I105" s="548">
        <v>0</v>
      </c>
    </row>
    <row r="106" spans="1:9" ht="12.75" hidden="1">
      <c r="A106" s="44" t="s">
        <v>217</v>
      </c>
      <c r="B106" s="44"/>
      <c r="C106" s="46" t="s">
        <v>245</v>
      </c>
      <c r="D106" s="46" t="s">
        <v>212</v>
      </c>
      <c r="E106" s="46" t="s">
        <v>222</v>
      </c>
      <c r="F106" s="46" t="s">
        <v>457</v>
      </c>
      <c r="G106" s="46" t="s">
        <v>199</v>
      </c>
      <c r="H106" s="554">
        <v>0</v>
      </c>
      <c r="I106" s="554">
        <v>0</v>
      </c>
    </row>
    <row r="107" spans="1:9" ht="25.5" hidden="1">
      <c r="A107" s="251" t="s">
        <v>218</v>
      </c>
      <c r="B107" s="251"/>
      <c r="C107" s="46" t="s">
        <v>245</v>
      </c>
      <c r="D107" s="46" t="s">
        <v>212</v>
      </c>
      <c r="E107" s="46" t="s">
        <v>222</v>
      </c>
      <c r="F107" s="46" t="s">
        <v>457</v>
      </c>
      <c r="G107" s="46" t="s">
        <v>199</v>
      </c>
      <c r="H107" s="554">
        <v>0</v>
      </c>
      <c r="I107" s="554">
        <v>0</v>
      </c>
    </row>
    <row r="108" spans="1:9" ht="46.5" customHeight="1" hidden="1">
      <c r="A108" s="44" t="s">
        <v>319</v>
      </c>
      <c r="B108" s="44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215</v>
      </c>
      <c r="H108" s="554">
        <v>0</v>
      </c>
      <c r="I108" s="554">
        <v>0</v>
      </c>
    </row>
    <row r="109" spans="1:9" s="9" customFormat="1" ht="25.5" hidden="1">
      <c r="A109" s="250" t="s">
        <v>280</v>
      </c>
      <c r="B109" s="250"/>
      <c r="C109" s="45" t="s">
        <v>245</v>
      </c>
      <c r="D109" s="45" t="s">
        <v>222</v>
      </c>
      <c r="E109" s="45"/>
      <c r="F109" s="45"/>
      <c r="G109" s="45"/>
      <c r="H109" s="555">
        <f aca="true" t="shared" si="1" ref="H109:I111">H110</f>
        <v>0</v>
      </c>
      <c r="I109" s="555">
        <f t="shared" si="1"/>
        <v>0</v>
      </c>
    </row>
    <row r="110" spans="1:9" ht="38.25" hidden="1">
      <c r="A110" s="565" t="s">
        <v>247</v>
      </c>
      <c r="B110" s="565"/>
      <c r="C110" s="566">
        <v>950</v>
      </c>
      <c r="D110" s="567">
        <v>3</v>
      </c>
      <c r="E110" s="567">
        <v>14</v>
      </c>
      <c r="F110" s="568" t="s">
        <v>429</v>
      </c>
      <c r="G110" s="569" t="s">
        <v>429</v>
      </c>
      <c r="H110" s="548">
        <f t="shared" si="1"/>
        <v>0</v>
      </c>
      <c r="I110" s="548">
        <f t="shared" si="1"/>
        <v>0</v>
      </c>
    </row>
    <row r="111" spans="1:9" ht="63.75" hidden="1">
      <c r="A111" s="565" t="s">
        <v>430</v>
      </c>
      <c r="B111" s="565"/>
      <c r="C111" s="566">
        <v>950</v>
      </c>
      <c r="D111" s="567">
        <v>3</v>
      </c>
      <c r="E111" s="567">
        <v>14</v>
      </c>
      <c r="F111" s="568">
        <v>8600000000</v>
      </c>
      <c r="G111" s="569" t="s">
        <v>429</v>
      </c>
      <c r="H111" s="554">
        <f t="shared" si="1"/>
        <v>0</v>
      </c>
      <c r="I111" s="554">
        <f t="shared" si="1"/>
        <v>0</v>
      </c>
    </row>
    <row r="112" spans="1:9" ht="114.75" hidden="1">
      <c r="A112" s="565" t="s">
        <v>431</v>
      </c>
      <c r="B112" s="565"/>
      <c r="C112" s="566">
        <v>950</v>
      </c>
      <c r="D112" s="567">
        <v>3</v>
      </c>
      <c r="E112" s="567">
        <v>14</v>
      </c>
      <c r="F112" s="568">
        <v>8601000000</v>
      </c>
      <c r="G112" s="569" t="s">
        <v>429</v>
      </c>
      <c r="H112" s="554">
        <f>H113+H115+H117+H119</f>
        <v>0</v>
      </c>
      <c r="I112" s="554">
        <f>I113+I115+I117+I119</f>
        <v>0</v>
      </c>
    </row>
    <row r="113" spans="1:9" ht="25.5" hidden="1">
      <c r="A113" s="565" t="s">
        <v>432</v>
      </c>
      <c r="B113" s="565"/>
      <c r="C113" s="566">
        <v>950</v>
      </c>
      <c r="D113" s="567">
        <v>3</v>
      </c>
      <c r="E113" s="567">
        <v>14</v>
      </c>
      <c r="F113" s="568">
        <v>8601000001</v>
      </c>
      <c r="G113" s="569" t="s">
        <v>429</v>
      </c>
      <c r="H113" s="554">
        <f>H114</f>
        <v>0</v>
      </c>
      <c r="I113" s="554">
        <f>I114</f>
        <v>0</v>
      </c>
    </row>
    <row r="114" spans="1:9" ht="38.25" hidden="1">
      <c r="A114" s="565" t="s">
        <v>319</v>
      </c>
      <c r="B114" s="565"/>
      <c r="C114" s="566">
        <v>950</v>
      </c>
      <c r="D114" s="567">
        <v>3</v>
      </c>
      <c r="E114" s="567">
        <v>14</v>
      </c>
      <c r="F114" s="568">
        <v>8601000001</v>
      </c>
      <c r="G114" s="569" t="s">
        <v>215</v>
      </c>
      <c r="H114" s="554"/>
      <c r="I114" s="554"/>
    </row>
    <row r="115" spans="1:9" ht="25.5" hidden="1">
      <c r="A115" s="565" t="s">
        <v>433</v>
      </c>
      <c r="B115" s="565"/>
      <c r="C115" s="566">
        <v>950</v>
      </c>
      <c r="D115" s="567">
        <v>3</v>
      </c>
      <c r="E115" s="567">
        <v>14</v>
      </c>
      <c r="F115" s="568">
        <v>8601000002</v>
      </c>
      <c r="G115" s="569" t="s">
        <v>429</v>
      </c>
      <c r="H115" s="554">
        <f>H116</f>
        <v>0</v>
      </c>
      <c r="I115" s="554">
        <f>I116</f>
        <v>0</v>
      </c>
    </row>
    <row r="116" spans="1:9" ht="38.25" hidden="1">
      <c r="A116" s="565" t="s">
        <v>319</v>
      </c>
      <c r="B116" s="565"/>
      <c r="C116" s="566">
        <v>950</v>
      </c>
      <c r="D116" s="567">
        <v>3</v>
      </c>
      <c r="E116" s="567">
        <v>14</v>
      </c>
      <c r="F116" s="568">
        <v>8601000002</v>
      </c>
      <c r="G116" s="569" t="s">
        <v>215</v>
      </c>
      <c r="H116" s="554">
        <v>0</v>
      </c>
      <c r="I116" s="554"/>
    </row>
    <row r="117" spans="1:9" ht="25.5" hidden="1">
      <c r="A117" s="565" t="s">
        <v>434</v>
      </c>
      <c r="B117" s="565"/>
      <c r="C117" s="566">
        <v>950</v>
      </c>
      <c r="D117" s="567">
        <v>3</v>
      </c>
      <c r="E117" s="567">
        <v>14</v>
      </c>
      <c r="F117" s="568">
        <v>8601000003</v>
      </c>
      <c r="G117" s="569" t="s">
        <v>429</v>
      </c>
      <c r="H117" s="554">
        <f>H118</f>
        <v>0</v>
      </c>
      <c r="I117" s="554">
        <f>I118</f>
        <v>0</v>
      </c>
    </row>
    <row r="118" spans="1:9" ht="38.25" hidden="1">
      <c r="A118" s="565" t="s">
        <v>319</v>
      </c>
      <c r="B118" s="565"/>
      <c r="C118" s="566">
        <v>950</v>
      </c>
      <c r="D118" s="567">
        <v>3</v>
      </c>
      <c r="E118" s="567">
        <v>14</v>
      </c>
      <c r="F118" s="568">
        <v>8601000003</v>
      </c>
      <c r="G118" s="569" t="s">
        <v>215</v>
      </c>
      <c r="H118" s="554"/>
      <c r="I118" s="554"/>
    </row>
    <row r="119" spans="1:9" ht="25.5" hidden="1">
      <c r="A119" s="565" t="s">
        <v>435</v>
      </c>
      <c r="B119" s="565"/>
      <c r="C119" s="566">
        <v>950</v>
      </c>
      <c r="D119" s="567">
        <v>3</v>
      </c>
      <c r="E119" s="567">
        <v>14</v>
      </c>
      <c r="F119" s="568">
        <v>8601000004</v>
      </c>
      <c r="G119" s="569" t="s">
        <v>429</v>
      </c>
      <c r="H119" s="554">
        <f>H120</f>
        <v>0</v>
      </c>
      <c r="I119" s="554">
        <f>I120</f>
        <v>0</v>
      </c>
    </row>
    <row r="120" spans="1:9" ht="38.25" hidden="1">
      <c r="A120" s="565" t="s">
        <v>319</v>
      </c>
      <c r="B120" s="565"/>
      <c r="C120" s="566">
        <v>950</v>
      </c>
      <c r="D120" s="567">
        <v>3</v>
      </c>
      <c r="E120" s="567">
        <v>14</v>
      </c>
      <c r="F120" s="568">
        <v>8601000004</v>
      </c>
      <c r="G120" s="569" t="s">
        <v>215</v>
      </c>
      <c r="H120" s="554">
        <v>0</v>
      </c>
      <c r="I120" s="554"/>
    </row>
    <row r="121" spans="1:9" ht="13.5" hidden="1" thickBot="1">
      <c r="A121" s="646" t="s">
        <v>224</v>
      </c>
      <c r="B121" s="570">
        <v>2</v>
      </c>
      <c r="C121" s="571">
        <v>950</v>
      </c>
      <c r="D121" s="46" t="s">
        <v>212</v>
      </c>
      <c r="E121" s="46" t="s">
        <v>222</v>
      </c>
      <c r="F121" s="568">
        <v>200300000</v>
      </c>
      <c r="G121" s="569"/>
      <c r="H121" s="554">
        <f>H122</f>
        <v>0</v>
      </c>
      <c r="I121" s="554"/>
    </row>
    <row r="122" spans="1:9" ht="12.75" hidden="1">
      <c r="A122" s="647" t="s">
        <v>444</v>
      </c>
      <c r="B122" s="572">
        <v>2</v>
      </c>
      <c r="C122" s="573">
        <v>950</v>
      </c>
      <c r="D122" s="574" t="s">
        <v>212</v>
      </c>
      <c r="E122" s="574" t="s">
        <v>222</v>
      </c>
      <c r="F122" s="575">
        <v>200320190</v>
      </c>
      <c r="G122" s="576"/>
      <c r="H122" s="577">
        <f>H123</f>
        <v>0</v>
      </c>
      <c r="I122" s="554"/>
    </row>
    <row r="123" spans="1:9" ht="75" customHeight="1" hidden="1">
      <c r="A123" s="613" t="s">
        <v>198</v>
      </c>
      <c r="B123" s="578">
        <v>2</v>
      </c>
      <c r="C123" s="160">
        <v>950</v>
      </c>
      <c r="D123" s="46" t="s">
        <v>212</v>
      </c>
      <c r="E123" s="46" t="s">
        <v>222</v>
      </c>
      <c r="F123" s="568">
        <v>200320190</v>
      </c>
      <c r="G123" s="569">
        <v>100</v>
      </c>
      <c r="H123" s="554">
        <v>0</v>
      </c>
      <c r="I123" s="554"/>
    </row>
    <row r="124" spans="1:9" ht="51">
      <c r="A124" s="648" t="s">
        <v>428</v>
      </c>
      <c r="B124" s="579"/>
      <c r="C124" s="46" t="s">
        <v>245</v>
      </c>
      <c r="D124" s="46" t="s">
        <v>222</v>
      </c>
      <c r="E124" s="580"/>
      <c r="F124" s="580"/>
      <c r="G124" s="580"/>
      <c r="H124" s="581">
        <f>H125</f>
        <v>15</v>
      </c>
      <c r="I124" s="635"/>
    </row>
    <row r="125" spans="1:9" ht="38.25">
      <c r="A125" s="613" t="s">
        <v>247</v>
      </c>
      <c r="B125" s="582"/>
      <c r="C125" s="46" t="s">
        <v>245</v>
      </c>
      <c r="D125" s="46" t="s">
        <v>222</v>
      </c>
      <c r="E125" s="162">
        <v>14</v>
      </c>
      <c r="F125" s="580"/>
      <c r="G125" s="580"/>
      <c r="H125" s="451">
        <f>H126</f>
        <v>15</v>
      </c>
      <c r="I125" s="635"/>
    </row>
    <row r="126" spans="1:9" ht="43.5" customHeight="1">
      <c r="A126" s="613" t="s">
        <v>571</v>
      </c>
      <c r="B126" s="582"/>
      <c r="C126" s="46" t="s">
        <v>245</v>
      </c>
      <c r="D126" s="46" t="s">
        <v>222</v>
      </c>
      <c r="E126" s="162">
        <v>14</v>
      </c>
      <c r="F126" s="162">
        <v>2400000000</v>
      </c>
      <c r="G126" s="583"/>
      <c r="H126" s="450">
        <f>H127</f>
        <v>15</v>
      </c>
      <c r="I126" s="635"/>
    </row>
    <row r="127" spans="1:9" ht="38.25">
      <c r="A127" s="613" t="s">
        <v>200</v>
      </c>
      <c r="B127" s="582"/>
      <c r="C127" s="46" t="s">
        <v>245</v>
      </c>
      <c r="D127" s="46" t="s">
        <v>222</v>
      </c>
      <c r="E127" s="162">
        <v>14</v>
      </c>
      <c r="F127" s="162">
        <v>2407000000</v>
      </c>
      <c r="G127" s="162">
        <v>200</v>
      </c>
      <c r="H127" s="450">
        <v>15</v>
      </c>
      <c r="I127" s="635"/>
    </row>
    <row r="128" spans="1:9" ht="12.75" hidden="1">
      <c r="A128" s="579"/>
      <c r="B128" s="565"/>
      <c r="C128" s="566"/>
      <c r="D128" s="567"/>
      <c r="E128" s="584"/>
      <c r="F128" s="585"/>
      <c r="G128" s="586"/>
      <c r="H128" s="587"/>
      <c r="I128" s="554"/>
    </row>
    <row r="129" spans="1:9" ht="12.75" hidden="1">
      <c r="A129" s="565"/>
      <c r="B129" s="565"/>
      <c r="C129" s="566"/>
      <c r="D129" s="567"/>
      <c r="E129" s="567"/>
      <c r="F129" s="568"/>
      <c r="G129" s="569"/>
      <c r="H129" s="554"/>
      <c r="I129" s="554"/>
    </row>
    <row r="130" spans="1:9" s="9" customFormat="1" ht="12.75">
      <c r="A130" s="250" t="s">
        <v>13</v>
      </c>
      <c r="B130" s="250"/>
      <c r="C130" s="45" t="s">
        <v>245</v>
      </c>
      <c r="D130" s="45" t="s">
        <v>223</v>
      </c>
      <c r="E130" s="45"/>
      <c r="F130" s="45"/>
      <c r="G130" s="45"/>
      <c r="H130" s="545">
        <f>H131+H137+H149</f>
        <v>804.47</v>
      </c>
      <c r="I130" s="545">
        <f>I131+I137+I149</f>
        <v>829.24</v>
      </c>
    </row>
    <row r="131" spans="1:9" ht="12.75" hidden="1">
      <c r="A131" s="251" t="s">
        <v>106</v>
      </c>
      <c r="B131" s="251"/>
      <c r="C131" s="46" t="s">
        <v>245</v>
      </c>
      <c r="D131" s="46" t="s">
        <v>223</v>
      </c>
      <c r="E131" s="46" t="s">
        <v>211</v>
      </c>
      <c r="F131" s="46"/>
      <c r="G131" s="46"/>
      <c r="H131" s="548">
        <v>0</v>
      </c>
      <c r="I131" s="548">
        <v>0</v>
      </c>
    </row>
    <row r="132" spans="1:9" ht="38.25" hidden="1">
      <c r="A132" s="251" t="s">
        <v>52</v>
      </c>
      <c r="B132" s="251"/>
      <c r="C132" s="46" t="s">
        <v>245</v>
      </c>
      <c r="D132" s="46" t="s">
        <v>223</v>
      </c>
      <c r="E132" s="46" t="s">
        <v>211</v>
      </c>
      <c r="F132" s="45" t="s">
        <v>453</v>
      </c>
      <c r="G132" s="46"/>
      <c r="H132" s="548">
        <v>0</v>
      </c>
      <c r="I132" s="548">
        <v>0</v>
      </c>
    </row>
    <row r="133" spans="1:9" ht="36" customHeight="1" hidden="1">
      <c r="A133" s="552" t="s">
        <v>95</v>
      </c>
      <c r="B133" s="552"/>
      <c r="C133" s="46" t="s">
        <v>245</v>
      </c>
      <c r="D133" s="46" t="s">
        <v>223</v>
      </c>
      <c r="E133" s="46" t="s">
        <v>211</v>
      </c>
      <c r="F133" s="46" t="s">
        <v>454</v>
      </c>
      <c r="G133" s="46"/>
      <c r="H133" s="548">
        <f>H134</f>
        <v>0</v>
      </c>
      <c r="I133" s="548">
        <f>I134</f>
        <v>0</v>
      </c>
    </row>
    <row r="134" spans="1:9" ht="51" hidden="1">
      <c r="A134" s="251" t="s">
        <v>97</v>
      </c>
      <c r="B134" s="251"/>
      <c r="C134" s="46" t="s">
        <v>245</v>
      </c>
      <c r="D134" s="46" t="s">
        <v>223</v>
      </c>
      <c r="E134" s="46" t="s">
        <v>211</v>
      </c>
      <c r="F134" s="46" t="s">
        <v>140</v>
      </c>
      <c r="G134" s="46"/>
      <c r="H134" s="554">
        <v>0</v>
      </c>
      <c r="I134" s="554">
        <v>0</v>
      </c>
    </row>
    <row r="135" spans="1:9" ht="89.25" hidden="1">
      <c r="A135" s="251" t="s">
        <v>198</v>
      </c>
      <c r="B135" s="251"/>
      <c r="C135" s="46" t="s">
        <v>245</v>
      </c>
      <c r="D135" s="46" t="s">
        <v>223</v>
      </c>
      <c r="E135" s="46" t="s">
        <v>211</v>
      </c>
      <c r="F135" s="46" t="s">
        <v>140</v>
      </c>
      <c r="G135" s="46" t="s">
        <v>199</v>
      </c>
      <c r="H135" s="548">
        <v>0</v>
      </c>
      <c r="I135" s="548">
        <v>0</v>
      </c>
    </row>
    <row r="136" spans="1:9" ht="38.25" hidden="1">
      <c r="A136" s="44" t="s">
        <v>319</v>
      </c>
      <c r="B136" s="44"/>
      <c r="C136" s="46" t="s">
        <v>245</v>
      </c>
      <c r="D136" s="46" t="s">
        <v>223</v>
      </c>
      <c r="E136" s="46" t="s">
        <v>211</v>
      </c>
      <c r="F136" s="46" t="s">
        <v>140</v>
      </c>
      <c r="G136" s="46" t="s">
        <v>215</v>
      </c>
      <c r="H136" s="548">
        <v>0</v>
      </c>
      <c r="I136" s="548">
        <v>0</v>
      </c>
    </row>
    <row r="137" spans="1:9" s="9" customFormat="1" ht="25.5">
      <c r="A137" s="544" t="s">
        <v>62</v>
      </c>
      <c r="B137" s="544"/>
      <c r="C137" s="45" t="s">
        <v>245</v>
      </c>
      <c r="D137" s="45" t="s">
        <v>223</v>
      </c>
      <c r="E137" s="45" t="s">
        <v>258</v>
      </c>
      <c r="F137" s="45"/>
      <c r="G137" s="45"/>
      <c r="H137" s="588">
        <f>H141+H138</f>
        <v>694.47</v>
      </c>
      <c r="I137" s="555">
        <f>I141</f>
        <v>739.24</v>
      </c>
    </row>
    <row r="138" spans="1:9" s="9" customFormat="1" ht="12.75" hidden="1">
      <c r="A138" s="613" t="s">
        <v>572</v>
      </c>
      <c r="B138" s="589"/>
      <c r="C138" s="45"/>
      <c r="D138" s="46" t="s">
        <v>223</v>
      </c>
      <c r="E138" s="46" t="s">
        <v>258</v>
      </c>
      <c r="F138" s="160">
        <v>3100000000</v>
      </c>
      <c r="G138" s="160"/>
      <c r="H138" s="590">
        <v>0</v>
      </c>
      <c r="I138" s="555"/>
    </row>
    <row r="139" spans="1:9" s="9" customFormat="1" ht="37.5" customHeight="1" hidden="1">
      <c r="A139" s="613" t="s">
        <v>573</v>
      </c>
      <c r="B139" s="589"/>
      <c r="C139" s="45"/>
      <c r="D139" s="46" t="s">
        <v>223</v>
      </c>
      <c r="E139" s="46" t="s">
        <v>258</v>
      </c>
      <c r="F139" s="160">
        <v>3105000000</v>
      </c>
      <c r="G139" s="160"/>
      <c r="H139" s="451">
        <f>H140</f>
        <v>0</v>
      </c>
      <c r="I139" s="588"/>
    </row>
    <row r="140" spans="1:9" s="9" customFormat="1" ht="38.25" hidden="1">
      <c r="A140" s="613" t="s">
        <v>200</v>
      </c>
      <c r="B140" s="589"/>
      <c r="C140" s="45"/>
      <c r="D140" s="46" t="s">
        <v>223</v>
      </c>
      <c r="E140" s="46" t="s">
        <v>258</v>
      </c>
      <c r="F140" s="160">
        <v>3105000000</v>
      </c>
      <c r="G140" s="160">
        <v>200</v>
      </c>
      <c r="H140" s="451">
        <v>0</v>
      </c>
      <c r="I140" s="588"/>
    </row>
    <row r="141" spans="1:9" ht="15" customHeight="1">
      <c r="A141" s="579" t="s">
        <v>572</v>
      </c>
      <c r="B141" s="565"/>
      <c r="C141" s="566">
        <v>950</v>
      </c>
      <c r="D141" s="567">
        <v>4</v>
      </c>
      <c r="E141" s="567">
        <v>9</v>
      </c>
      <c r="F141" s="585">
        <v>3100000000</v>
      </c>
      <c r="G141" s="586" t="s">
        <v>429</v>
      </c>
      <c r="H141" s="587">
        <f>H142</f>
        <v>694.47</v>
      </c>
      <c r="I141" s="554">
        <f>I142</f>
        <v>739.24</v>
      </c>
    </row>
    <row r="142" spans="1:9" ht="48" customHeight="1">
      <c r="A142" s="565" t="s">
        <v>573</v>
      </c>
      <c r="B142" s="565"/>
      <c r="C142" s="566">
        <v>950</v>
      </c>
      <c r="D142" s="567">
        <v>4</v>
      </c>
      <c r="E142" s="567">
        <v>9</v>
      </c>
      <c r="F142" s="568">
        <v>3100500000</v>
      </c>
      <c r="G142" s="569" t="s">
        <v>429</v>
      </c>
      <c r="H142" s="554">
        <f>H143+H145+H147</f>
        <v>694.47</v>
      </c>
      <c r="I142" s="554">
        <f>I143+I145+I147</f>
        <v>739.24</v>
      </c>
    </row>
    <row r="143" spans="1:9" ht="36" customHeight="1">
      <c r="A143" s="565" t="s">
        <v>319</v>
      </c>
      <c r="B143" s="565"/>
      <c r="C143" s="566">
        <v>950</v>
      </c>
      <c r="D143" s="567">
        <v>4</v>
      </c>
      <c r="E143" s="567">
        <v>9</v>
      </c>
      <c r="F143" s="568">
        <v>3100500000</v>
      </c>
      <c r="G143" s="569">
        <v>200</v>
      </c>
      <c r="H143" s="554">
        <v>694.47</v>
      </c>
      <c r="I143" s="554">
        <v>739.24</v>
      </c>
    </row>
    <row r="144" spans="1:9" ht="38.25" hidden="1">
      <c r="A144" s="565" t="s">
        <v>319</v>
      </c>
      <c r="B144" s="565"/>
      <c r="C144" s="566">
        <v>950</v>
      </c>
      <c r="D144" s="567">
        <v>4</v>
      </c>
      <c r="E144" s="567">
        <v>9</v>
      </c>
      <c r="F144" s="568">
        <v>310500000</v>
      </c>
      <c r="G144" s="569" t="s">
        <v>215</v>
      </c>
      <c r="H144" s="548">
        <v>0</v>
      </c>
      <c r="I144" s="548">
        <v>0</v>
      </c>
    </row>
    <row r="145" spans="1:9" ht="38.25" hidden="1">
      <c r="A145" s="565" t="s">
        <v>517</v>
      </c>
      <c r="B145" s="565"/>
      <c r="C145" s="566">
        <v>950</v>
      </c>
      <c r="D145" s="567">
        <v>4</v>
      </c>
      <c r="E145" s="567">
        <v>9</v>
      </c>
      <c r="F145" s="568" t="s">
        <v>436</v>
      </c>
      <c r="G145" s="569" t="s">
        <v>429</v>
      </c>
      <c r="H145" s="545">
        <f>H146</f>
        <v>0</v>
      </c>
      <c r="I145" s="545">
        <f>I146</f>
        <v>0</v>
      </c>
    </row>
    <row r="146" spans="1:9" ht="38.25" hidden="1">
      <c r="A146" s="565" t="s">
        <v>319</v>
      </c>
      <c r="B146" s="565"/>
      <c r="C146" s="566">
        <v>950</v>
      </c>
      <c r="D146" s="567">
        <v>4</v>
      </c>
      <c r="E146" s="567">
        <v>9</v>
      </c>
      <c r="F146" s="568" t="s">
        <v>436</v>
      </c>
      <c r="G146" s="569" t="s">
        <v>215</v>
      </c>
      <c r="H146" s="548">
        <v>0</v>
      </c>
      <c r="I146" s="548">
        <v>0</v>
      </c>
    </row>
    <row r="147" spans="1:9" ht="12.75" hidden="1">
      <c r="A147" s="194" t="s">
        <v>437</v>
      </c>
      <c r="B147" s="194"/>
      <c r="C147" s="566">
        <v>950</v>
      </c>
      <c r="D147" s="567">
        <v>4</v>
      </c>
      <c r="E147" s="567">
        <v>9</v>
      </c>
      <c r="F147" s="568" t="s">
        <v>324</v>
      </c>
      <c r="G147" s="569"/>
      <c r="H147" s="548">
        <f>H148</f>
        <v>0</v>
      </c>
      <c r="I147" s="548">
        <f>I148</f>
        <v>0</v>
      </c>
    </row>
    <row r="148" spans="1:9" ht="38.25" hidden="1">
      <c r="A148" s="565" t="s">
        <v>319</v>
      </c>
      <c r="B148" s="565"/>
      <c r="C148" s="566">
        <v>950</v>
      </c>
      <c r="D148" s="567">
        <v>4</v>
      </c>
      <c r="E148" s="567">
        <v>9</v>
      </c>
      <c r="F148" s="568" t="s">
        <v>324</v>
      </c>
      <c r="G148" s="569">
        <v>200</v>
      </c>
      <c r="H148" s="548">
        <v>0</v>
      </c>
      <c r="I148" s="548">
        <v>0</v>
      </c>
    </row>
    <row r="149" spans="1:9" s="9" customFormat="1" ht="31.5" customHeight="1">
      <c r="A149" s="250" t="s">
        <v>70</v>
      </c>
      <c r="B149" s="250"/>
      <c r="C149" s="45" t="s">
        <v>245</v>
      </c>
      <c r="D149" s="45" t="s">
        <v>223</v>
      </c>
      <c r="E149" s="45" t="s">
        <v>241</v>
      </c>
      <c r="F149" s="45"/>
      <c r="G149" s="45"/>
      <c r="H149" s="555">
        <f>H150</f>
        <v>110</v>
      </c>
      <c r="I149" s="555">
        <f>I150</f>
        <v>90</v>
      </c>
    </row>
    <row r="150" spans="1:9" ht="28.5" customHeight="1">
      <c r="A150" s="250" t="s">
        <v>138</v>
      </c>
      <c r="B150" s="250"/>
      <c r="C150" s="45" t="s">
        <v>245</v>
      </c>
      <c r="D150" s="45" t="s">
        <v>223</v>
      </c>
      <c r="E150" s="45" t="s">
        <v>241</v>
      </c>
      <c r="F150" s="45" t="s">
        <v>402</v>
      </c>
      <c r="G150" s="45"/>
      <c r="H150" s="555">
        <f>H151+H154</f>
        <v>110</v>
      </c>
      <c r="I150" s="555">
        <f>I151+I154</f>
        <v>90</v>
      </c>
    </row>
    <row r="151" spans="1:9" ht="25.5" customHeight="1">
      <c r="A151" s="251" t="s">
        <v>143</v>
      </c>
      <c r="B151" s="251"/>
      <c r="C151" s="46" t="s">
        <v>245</v>
      </c>
      <c r="D151" s="46" t="s">
        <v>223</v>
      </c>
      <c r="E151" s="46" t="s">
        <v>241</v>
      </c>
      <c r="F151" s="46" t="s">
        <v>403</v>
      </c>
      <c r="G151" s="46"/>
      <c r="H151" s="554">
        <f>H152</f>
        <v>110</v>
      </c>
      <c r="I151" s="554">
        <f>I152</f>
        <v>90</v>
      </c>
    </row>
    <row r="152" spans="1:9" ht="40.5" customHeight="1">
      <c r="A152" s="251" t="s">
        <v>319</v>
      </c>
      <c r="B152" s="251"/>
      <c r="C152" s="46" t="s">
        <v>245</v>
      </c>
      <c r="D152" s="46" t="s">
        <v>223</v>
      </c>
      <c r="E152" s="46" t="s">
        <v>241</v>
      </c>
      <c r="F152" s="46" t="s">
        <v>403</v>
      </c>
      <c r="G152" s="46" t="s">
        <v>215</v>
      </c>
      <c r="H152" s="554">
        <v>110</v>
      </c>
      <c r="I152" s="554">
        <v>90</v>
      </c>
    </row>
    <row r="153" spans="1:9" ht="19.5" customHeight="1" hidden="1">
      <c r="A153" s="251" t="s">
        <v>297</v>
      </c>
      <c r="B153" s="251"/>
      <c r="C153" s="46" t="s">
        <v>245</v>
      </c>
      <c r="D153" s="46" t="s">
        <v>223</v>
      </c>
      <c r="E153" s="46" t="s">
        <v>241</v>
      </c>
      <c r="F153" s="46" t="s">
        <v>404</v>
      </c>
      <c r="G153" s="46"/>
      <c r="H153" s="554">
        <f>H154</f>
        <v>0</v>
      </c>
      <c r="I153" s="554">
        <f>I154</f>
        <v>0</v>
      </c>
    </row>
    <row r="154" spans="1:9" ht="38.25" hidden="1">
      <c r="A154" s="251" t="s">
        <v>200</v>
      </c>
      <c r="B154" s="251"/>
      <c r="C154" s="46" t="s">
        <v>245</v>
      </c>
      <c r="D154" s="46" t="s">
        <v>223</v>
      </c>
      <c r="E154" s="46" t="s">
        <v>241</v>
      </c>
      <c r="F154" s="46" t="s">
        <v>404</v>
      </c>
      <c r="G154" s="46" t="s">
        <v>215</v>
      </c>
      <c r="H154" s="550"/>
      <c r="I154" s="550"/>
    </row>
    <row r="155" spans="1:9" s="9" customFormat="1" ht="10.5" customHeight="1">
      <c r="A155" s="544" t="s">
        <v>12</v>
      </c>
      <c r="B155" s="544"/>
      <c r="C155" s="45" t="s">
        <v>245</v>
      </c>
      <c r="D155" s="45" t="s">
        <v>248</v>
      </c>
      <c r="E155" s="45"/>
      <c r="F155" s="45"/>
      <c r="G155" s="45"/>
      <c r="H155" s="555">
        <f>H156+H165+H175</f>
        <v>1081.44</v>
      </c>
      <c r="I155" s="555">
        <f>I156+I165+I175</f>
        <v>629.78</v>
      </c>
    </row>
    <row r="156" spans="1:9" ht="12.75" hidden="1">
      <c r="A156" s="250" t="s">
        <v>249</v>
      </c>
      <c r="B156" s="250"/>
      <c r="C156" s="45" t="s">
        <v>245</v>
      </c>
      <c r="D156" s="45" t="s">
        <v>248</v>
      </c>
      <c r="E156" s="45" t="s">
        <v>211</v>
      </c>
      <c r="F156" s="45"/>
      <c r="G156" s="45"/>
      <c r="H156" s="555">
        <f>H157+H162</f>
        <v>0</v>
      </c>
      <c r="I156" s="555">
        <f>I157+I162</f>
        <v>0</v>
      </c>
    </row>
    <row r="157" spans="1:9" ht="12.75" hidden="1">
      <c r="A157" s="544" t="s">
        <v>12</v>
      </c>
      <c r="B157" s="544"/>
      <c r="C157" s="45" t="s">
        <v>245</v>
      </c>
      <c r="D157" s="45" t="s">
        <v>248</v>
      </c>
      <c r="E157" s="45" t="s">
        <v>211</v>
      </c>
      <c r="F157" s="46" t="s">
        <v>405</v>
      </c>
      <c r="G157" s="45"/>
      <c r="H157" s="555">
        <f>H158+H160</f>
        <v>0</v>
      </c>
      <c r="I157" s="555">
        <f>I158+I160</f>
        <v>0</v>
      </c>
    </row>
    <row r="158" spans="1:9" ht="51" hidden="1">
      <c r="A158" s="251" t="s">
        <v>406</v>
      </c>
      <c r="B158" s="251"/>
      <c r="C158" s="46" t="s">
        <v>245</v>
      </c>
      <c r="D158" s="46" t="s">
        <v>248</v>
      </c>
      <c r="E158" s="46" t="s">
        <v>211</v>
      </c>
      <c r="F158" s="46" t="s">
        <v>407</v>
      </c>
      <c r="G158" s="45"/>
      <c r="H158" s="554">
        <f>H159</f>
        <v>0</v>
      </c>
      <c r="I158" s="554">
        <f>I159</f>
        <v>0</v>
      </c>
    </row>
    <row r="159" spans="1:9" ht="39.75" customHeight="1" hidden="1">
      <c r="A159" s="552" t="s">
        <v>96</v>
      </c>
      <c r="B159" s="552"/>
      <c r="C159" s="46" t="s">
        <v>245</v>
      </c>
      <c r="D159" s="46" t="s">
        <v>248</v>
      </c>
      <c r="E159" s="46" t="s">
        <v>211</v>
      </c>
      <c r="F159" s="46" t="s">
        <v>407</v>
      </c>
      <c r="G159" s="46" t="s">
        <v>288</v>
      </c>
      <c r="H159" s="591"/>
      <c r="I159" s="591"/>
    </row>
    <row r="160" spans="1:9" ht="20.25" customHeight="1" hidden="1">
      <c r="A160" s="251" t="s">
        <v>326</v>
      </c>
      <c r="B160" s="251"/>
      <c r="C160" s="46" t="s">
        <v>245</v>
      </c>
      <c r="D160" s="46" t="s">
        <v>248</v>
      </c>
      <c r="E160" s="46" t="s">
        <v>211</v>
      </c>
      <c r="F160" s="46" t="s">
        <v>327</v>
      </c>
      <c r="G160" s="46"/>
      <c r="H160" s="591">
        <f>H161</f>
        <v>0</v>
      </c>
      <c r="I160" s="591">
        <f>I161</f>
        <v>0</v>
      </c>
    </row>
    <row r="161" spans="1:9" ht="39.75" customHeight="1" hidden="1">
      <c r="A161" s="251" t="s">
        <v>319</v>
      </c>
      <c r="B161" s="251"/>
      <c r="C161" s="46" t="s">
        <v>245</v>
      </c>
      <c r="D161" s="46" t="s">
        <v>248</v>
      </c>
      <c r="E161" s="46" t="s">
        <v>211</v>
      </c>
      <c r="F161" s="46" t="s">
        <v>327</v>
      </c>
      <c r="G161" s="46" t="s">
        <v>215</v>
      </c>
      <c r="H161" s="591"/>
      <c r="I161" s="591"/>
    </row>
    <row r="162" spans="1:9" ht="43.5" customHeight="1" hidden="1">
      <c r="A162" s="527" t="s">
        <v>345</v>
      </c>
      <c r="B162" s="593"/>
      <c r="C162" s="594" t="s">
        <v>245</v>
      </c>
      <c r="D162" s="594" t="s">
        <v>248</v>
      </c>
      <c r="E162" s="594" t="s">
        <v>211</v>
      </c>
      <c r="F162" s="595" t="s">
        <v>456</v>
      </c>
      <c r="G162" s="594"/>
      <c r="H162" s="587">
        <f>H164</f>
        <v>0</v>
      </c>
      <c r="I162" s="587">
        <f>I164</f>
        <v>0</v>
      </c>
    </row>
    <row r="163" spans="1:9" ht="63.75" hidden="1">
      <c r="A163" s="527" t="s">
        <v>345</v>
      </c>
      <c r="B163" s="527"/>
      <c r="C163" s="46" t="s">
        <v>245</v>
      </c>
      <c r="D163" s="46" t="s">
        <v>248</v>
      </c>
      <c r="E163" s="46" t="s">
        <v>211</v>
      </c>
      <c r="F163" s="596" t="s">
        <v>51</v>
      </c>
      <c r="G163" s="46"/>
      <c r="H163" s="554">
        <f>H164</f>
        <v>0</v>
      </c>
      <c r="I163" s="554">
        <f>I164</f>
        <v>0</v>
      </c>
    </row>
    <row r="164" spans="1:9" ht="51" hidden="1">
      <c r="A164" s="598" t="s">
        <v>289</v>
      </c>
      <c r="B164" s="598"/>
      <c r="C164" s="46" t="s">
        <v>245</v>
      </c>
      <c r="D164" s="46" t="s">
        <v>248</v>
      </c>
      <c r="E164" s="46" t="s">
        <v>211</v>
      </c>
      <c r="F164" s="596" t="s">
        <v>51</v>
      </c>
      <c r="G164" s="46" t="s">
        <v>288</v>
      </c>
      <c r="H164" s="554"/>
      <c r="I164" s="554"/>
    </row>
    <row r="165" spans="1:9" s="9" customFormat="1" ht="12.75">
      <c r="A165" s="250" t="s">
        <v>250</v>
      </c>
      <c r="B165" s="250"/>
      <c r="C165" s="45" t="s">
        <v>245</v>
      </c>
      <c r="D165" s="45" t="s">
        <v>248</v>
      </c>
      <c r="E165" s="45" t="s">
        <v>212</v>
      </c>
      <c r="F165" s="45"/>
      <c r="G165" s="45"/>
      <c r="H165" s="555">
        <f>H168</f>
        <v>446.66</v>
      </c>
      <c r="I165" s="555">
        <f>I168</f>
        <v>305</v>
      </c>
    </row>
    <row r="166" spans="1:9" ht="16.5" customHeight="1" hidden="1">
      <c r="A166" s="544" t="s">
        <v>12</v>
      </c>
      <c r="B166" s="544"/>
      <c r="C166" s="45" t="s">
        <v>245</v>
      </c>
      <c r="D166" s="45" t="s">
        <v>248</v>
      </c>
      <c r="E166" s="45" t="s">
        <v>212</v>
      </c>
      <c r="F166" s="46" t="s">
        <v>405</v>
      </c>
      <c r="G166" s="46"/>
      <c r="H166" s="554">
        <f aca="true" t="shared" si="2" ref="H166:I173">H167</f>
        <v>0</v>
      </c>
      <c r="I166" s="554">
        <f t="shared" si="2"/>
        <v>0</v>
      </c>
    </row>
    <row r="167" spans="1:9" ht="12.75" hidden="1">
      <c r="A167" s="250" t="s">
        <v>250</v>
      </c>
      <c r="B167" s="250"/>
      <c r="C167" s="45" t="s">
        <v>245</v>
      </c>
      <c r="D167" s="45" t="s">
        <v>248</v>
      </c>
      <c r="E167" s="45" t="s">
        <v>212</v>
      </c>
      <c r="F167" s="45"/>
      <c r="G167" s="45"/>
      <c r="H167" s="555">
        <f>H171</f>
        <v>0</v>
      </c>
      <c r="I167" s="555">
        <f>I171</f>
        <v>0</v>
      </c>
    </row>
    <row r="168" spans="1:9" ht="12.75">
      <c r="A168" s="251" t="s">
        <v>196</v>
      </c>
      <c r="B168" s="250"/>
      <c r="C168" s="45" t="s">
        <v>245</v>
      </c>
      <c r="D168" s="567">
        <v>5</v>
      </c>
      <c r="E168" s="567">
        <v>2</v>
      </c>
      <c r="F168" s="599">
        <v>3500000000</v>
      </c>
      <c r="G168" s="600"/>
      <c r="H168" s="555">
        <f>H169</f>
        <v>446.66</v>
      </c>
      <c r="I168" s="555">
        <f>I169</f>
        <v>305</v>
      </c>
    </row>
    <row r="169" spans="1:9" ht="25.5">
      <c r="A169" s="251" t="s">
        <v>197</v>
      </c>
      <c r="B169" s="250"/>
      <c r="C169" s="45" t="s">
        <v>245</v>
      </c>
      <c r="D169" s="567">
        <v>5</v>
      </c>
      <c r="E169" s="567">
        <v>2</v>
      </c>
      <c r="F169" s="599">
        <v>3504900000</v>
      </c>
      <c r="G169" s="600"/>
      <c r="H169" s="555">
        <f>H170</f>
        <v>446.66</v>
      </c>
      <c r="I169" s="555">
        <f>I170</f>
        <v>305</v>
      </c>
    </row>
    <row r="170" spans="1:9" ht="38.25">
      <c r="A170" s="251" t="s">
        <v>319</v>
      </c>
      <c r="B170" s="250"/>
      <c r="C170" s="45" t="s">
        <v>245</v>
      </c>
      <c r="D170" s="567">
        <v>5</v>
      </c>
      <c r="E170" s="567">
        <v>2</v>
      </c>
      <c r="F170" s="599">
        <v>3504900000</v>
      </c>
      <c r="G170" s="599">
        <v>200</v>
      </c>
      <c r="H170" s="555">
        <v>446.66</v>
      </c>
      <c r="I170" s="555">
        <v>305</v>
      </c>
    </row>
    <row r="171" spans="1:9" ht="63.75" hidden="1">
      <c r="A171" s="565" t="s">
        <v>438</v>
      </c>
      <c r="B171" s="565"/>
      <c r="C171" s="566">
        <v>950</v>
      </c>
      <c r="D171" s="567">
        <v>5</v>
      </c>
      <c r="E171" s="567">
        <v>2</v>
      </c>
      <c r="F171" s="568" t="s">
        <v>426</v>
      </c>
      <c r="G171" s="569" t="s">
        <v>429</v>
      </c>
      <c r="H171" s="548">
        <f t="shared" si="2"/>
        <v>0</v>
      </c>
      <c r="I171" s="548">
        <f t="shared" si="2"/>
        <v>0</v>
      </c>
    </row>
    <row r="172" spans="1:9" ht="89.25" hidden="1">
      <c r="A172" s="565" t="s">
        <v>336</v>
      </c>
      <c r="B172" s="565"/>
      <c r="C172" s="566">
        <v>950</v>
      </c>
      <c r="D172" s="567">
        <v>5</v>
      </c>
      <c r="E172" s="567">
        <v>2</v>
      </c>
      <c r="F172" s="568">
        <v>8801000000</v>
      </c>
      <c r="G172" s="569" t="s">
        <v>429</v>
      </c>
      <c r="H172" s="550">
        <f t="shared" si="2"/>
        <v>0</v>
      </c>
      <c r="I172" s="550">
        <f t="shared" si="2"/>
        <v>0</v>
      </c>
    </row>
    <row r="173" spans="1:9" ht="12.75" hidden="1">
      <c r="A173" s="565" t="s">
        <v>439</v>
      </c>
      <c r="B173" s="565"/>
      <c r="C173" s="566">
        <v>950</v>
      </c>
      <c r="D173" s="567">
        <v>5</v>
      </c>
      <c r="E173" s="567">
        <v>2</v>
      </c>
      <c r="F173" s="568">
        <v>8801000001</v>
      </c>
      <c r="G173" s="569" t="s">
        <v>429</v>
      </c>
      <c r="H173" s="548">
        <f t="shared" si="2"/>
        <v>0</v>
      </c>
      <c r="I173" s="548">
        <f t="shared" si="2"/>
        <v>0</v>
      </c>
    </row>
    <row r="174" spans="1:9" ht="38.25" hidden="1">
      <c r="A174" s="565" t="s">
        <v>319</v>
      </c>
      <c r="B174" s="565"/>
      <c r="C174" s="566">
        <v>950</v>
      </c>
      <c r="D174" s="567">
        <v>5</v>
      </c>
      <c r="E174" s="567">
        <v>2</v>
      </c>
      <c r="F174" s="568">
        <v>8801000001</v>
      </c>
      <c r="G174" s="569" t="s">
        <v>215</v>
      </c>
      <c r="H174" s="548">
        <v>0</v>
      </c>
      <c r="I174" s="577">
        <v>0</v>
      </c>
    </row>
    <row r="175" spans="1:9" s="9" customFormat="1" ht="12.75">
      <c r="A175" s="250" t="s">
        <v>251</v>
      </c>
      <c r="B175" s="250"/>
      <c r="C175" s="45" t="s">
        <v>245</v>
      </c>
      <c r="D175" s="45" t="s">
        <v>248</v>
      </c>
      <c r="E175" s="45" t="s">
        <v>222</v>
      </c>
      <c r="F175" s="45"/>
      <c r="G175" s="45"/>
      <c r="H175" s="555">
        <f>H176+H188</f>
        <v>634.78</v>
      </c>
      <c r="I175" s="555">
        <f>I176</f>
        <v>324.78</v>
      </c>
    </row>
    <row r="176" spans="1:9" s="9" customFormat="1" ht="12.75">
      <c r="A176" s="544" t="s">
        <v>12</v>
      </c>
      <c r="B176" s="250"/>
      <c r="C176" s="46" t="s">
        <v>245</v>
      </c>
      <c r="D176" s="45" t="s">
        <v>248</v>
      </c>
      <c r="E176" s="45" t="s">
        <v>222</v>
      </c>
      <c r="F176" s="46" t="s">
        <v>405</v>
      </c>
      <c r="G176" s="45"/>
      <c r="H176" s="555">
        <f>H177</f>
        <v>634.78</v>
      </c>
      <c r="I176" s="555">
        <f>I177</f>
        <v>324.78</v>
      </c>
    </row>
    <row r="177" spans="1:9" s="9" customFormat="1" ht="12.75">
      <c r="A177" s="44" t="s">
        <v>251</v>
      </c>
      <c r="B177" s="250"/>
      <c r="C177" s="46" t="s">
        <v>245</v>
      </c>
      <c r="D177" s="46" t="s">
        <v>248</v>
      </c>
      <c r="E177" s="46" t="s">
        <v>222</v>
      </c>
      <c r="F177" s="46" t="s">
        <v>408</v>
      </c>
      <c r="G177" s="46"/>
      <c r="H177" s="554">
        <f>H178+H182+H186+H184</f>
        <v>634.78</v>
      </c>
      <c r="I177" s="554">
        <f>I178+I182+I186+I184</f>
        <v>324.78</v>
      </c>
    </row>
    <row r="178" spans="1:9" s="9" customFormat="1" ht="12.75">
      <c r="A178" s="250" t="s">
        <v>252</v>
      </c>
      <c r="B178" s="250"/>
      <c r="C178" s="46" t="s">
        <v>245</v>
      </c>
      <c r="D178" s="45" t="s">
        <v>248</v>
      </c>
      <c r="E178" s="45" t="s">
        <v>222</v>
      </c>
      <c r="F178" s="45" t="s">
        <v>6</v>
      </c>
      <c r="G178" s="46"/>
      <c r="H178" s="554">
        <f>H179</f>
        <v>31</v>
      </c>
      <c r="I178" s="554">
        <f>I179</f>
        <v>31</v>
      </c>
    </row>
    <row r="179" spans="1:9" s="9" customFormat="1" ht="38.25">
      <c r="A179" s="251" t="s">
        <v>319</v>
      </c>
      <c r="B179" s="250"/>
      <c r="C179" s="46" t="s">
        <v>245</v>
      </c>
      <c r="D179" s="46" t="s">
        <v>248</v>
      </c>
      <c r="E179" s="46" t="s">
        <v>222</v>
      </c>
      <c r="F179" s="46" t="s">
        <v>6</v>
      </c>
      <c r="G179" s="46" t="s">
        <v>215</v>
      </c>
      <c r="H179" s="554">
        <v>31</v>
      </c>
      <c r="I179" s="554">
        <v>31</v>
      </c>
    </row>
    <row r="180" spans="1:9" s="9" customFormat="1" ht="25.5" hidden="1">
      <c r="A180" s="544" t="s">
        <v>63</v>
      </c>
      <c r="B180" s="250"/>
      <c r="C180" s="46" t="s">
        <v>245</v>
      </c>
      <c r="D180" s="45" t="s">
        <v>248</v>
      </c>
      <c r="E180" s="45" t="s">
        <v>222</v>
      </c>
      <c r="F180" s="45" t="s">
        <v>7</v>
      </c>
      <c r="G180" s="45"/>
      <c r="H180" s="555">
        <f>H181</f>
        <v>0</v>
      </c>
      <c r="I180" s="555">
        <f>I181</f>
        <v>0</v>
      </c>
    </row>
    <row r="181" spans="1:9" s="9" customFormat="1" ht="38.25" hidden="1">
      <c r="A181" s="44" t="s">
        <v>200</v>
      </c>
      <c r="B181" s="250"/>
      <c r="C181" s="46" t="s">
        <v>245</v>
      </c>
      <c r="D181" s="46" t="s">
        <v>248</v>
      </c>
      <c r="E181" s="46" t="s">
        <v>222</v>
      </c>
      <c r="F181" s="46" t="s">
        <v>7</v>
      </c>
      <c r="G181" s="46" t="s">
        <v>215</v>
      </c>
      <c r="H181" s="548">
        <v>0</v>
      </c>
      <c r="I181" s="548">
        <v>0</v>
      </c>
    </row>
    <row r="182" spans="1:9" s="9" customFormat="1" ht="33.75" customHeight="1">
      <c r="A182" s="250" t="s">
        <v>64</v>
      </c>
      <c r="B182" s="250"/>
      <c r="C182" s="46" t="s">
        <v>245</v>
      </c>
      <c r="D182" s="45" t="s">
        <v>248</v>
      </c>
      <c r="E182" s="45" t="s">
        <v>222</v>
      </c>
      <c r="F182" s="45" t="s">
        <v>8</v>
      </c>
      <c r="G182" s="45"/>
      <c r="H182" s="545">
        <f>H183</f>
        <v>340</v>
      </c>
      <c r="I182" s="545">
        <f>I183</f>
        <v>30</v>
      </c>
    </row>
    <row r="183" spans="1:9" s="9" customFormat="1" ht="38.25">
      <c r="A183" s="251" t="s">
        <v>200</v>
      </c>
      <c r="B183" s="250"/>
      <c r="C183" s="46" t="s">
        <v>245</v>
      </c>
      <c r="D183" s="46" t="s">
        <v>248</v>
      </c>
      <c r="E183" s="46" t="s">
        <v>222</v>
      </c>
      <c r="F183" s="46" t="s">
        <v>8</v>
      </c>
      <c r="G183" s="46" t="s">
        <v>215</v>
      </c>
      <c r="H183" s="548">
        <v>340</v>
      </c>
      <c r="I183" s="548">
        <v>30</v>
      </c>
    </row>
    <row r="184" spans="1:9" s="9" customFormat="1" ht="40.5" customHeight="1" hidden="1">
      <c r="A184" s="80" t="s">
        <v>575</v>
      </c>
      <c r="B184" s="250"/>
      <c r="C184" s="46" t="s">
        <v>245</v>
      </c>
      <c r="D184" s="46" t="s">
        <v>248</v>
      </c>
      <c r="E184" s="46" t="s">
        <v>222</v>
      </c>
      <c r="F184" s="192">
        <v>3505074110</v>
      </c>
      <c r="G184" s="192"/>
      <c r="H184" s="601">
        <v>0</v>
      </c>
      <c r="I184" s="548"/>
    </row>
    <row r="185" spans="1:9" s="9" customFormat="1" ht="38.25" hidden="1">
      <c r="A185" s="80" t="s">
        <v>200</v>
      </c>
      <c r="B185" s="250"/>
      <c r="C185" s="46"/>
      <c r="D185" s="46" t="s">
        <v>248</v>
      </c>
      <c r="E185" s="46" t="s">
        <v>222</v>
      </c>
      <c r="F185" s="192">
        <v>3505074110</v>
      </c>
      <c r="G185" s="192">
        <v>200</v>
      </c>
      <c r="H185" s="601">
        <v>0</v>
      </c>
      <c r="I185" s="548"/>
    </row>
    <row r="186" spans="1:9" s="9" customFormat="1" ht="25.5">
      <c r="A186" s="649" t="s">
        <v>344</v>
      </c>
      <c r="B186" s="602"/>
      <c r="C186" s="594" t="s">
        <v>245</v>
      </c>
      <c r="D186" s="594" t="s">
        <v>248</v>
      </c>
      <c r="E186" s="594" t="s">
        <v>222</v>
      </c>
      <c r="F186" s="594" t="s">
        <v>365</v>
      </c>
      <c r="G186" s="594"/>
      <c r="H186" s="548">
        <f>H187</f>
        <v>263.78</v>
      </c>
      <c r="I186" s="548">
        <f>I187</f>
        <v>263.78</v>
      </c>
    </row>
    <row r="187" spans="1:9" s="9" customFormat="1" ht="38.25">
      <c r="A187" s="607" t="s">
        <v>319</v>
      </c>
      <c r="B187" s="250"/>
      <c r="C187" s="46" t="s">
        <v>245</v>
      </c>
      <c r="D187" s="46" t="s">
        <v>248</v>
      </c>
      <c r="E187" s="46" t="s">
        <v>222</v>
      </c>
      <c r="F187" s="46" t="s">
        <v>365</v>
      </c>
      <c r="G187" s="46" t="s">
        <v>215</v>
      </c>
      <c r="H187" s="548">
        <v>263.78</v>
      </c>
      <c r="I187" s="548">
        <v>263.78</v>
      </c>
    </row>
    <row r="188" spans="1:9" s="9" customFormat="1" ht="97.5" customHeight="1" hidden="1">
      <c r="A188" s="603" t="s">
        <v>529</v>
      </c>
      <c r="B188" s="250"/>
      <c r="C188" s="46" t="s">
        <v>245</v>
      </c>
      <c r="D188" s="604" t="s">
        <v>248</v>
      </c>
      <c r="E188" s="604" t="s">
        <v>222</v>
      </c>
      <c r="F188" s="604" t="s">
        <v>531</v>
      </c>
      <c r="G188" s="604"/>
      <c r="H188" s="605">
        <f>H189</f>
        <v>0</v>
      </c>
      <c r="I188" s="605">
        <f>I189</f>
        <v>2488.1000000000004</v>
      </c>
    </row>
    <row r="189" spans="1:9" s="9" customFormat="1" ht="40.5" customHeight="1" hidden="1">
      <c r="A189" s="606" t="s">
        <v>576</v>
      </c>
      <c r="B189" s="250"/>
      <c r="C189" s="46" t="s">
        <v>245</v>
      </c>
      <c r="D189" s="604" t="s">
        <v>248</v>
      </c>
      <c r="E189" s="604" t="s">
        <v>222</v>
      </c>
      <c r="F189" s="604" t="s">
        <v>533</v>
      </c>
      <c r="G189" s="604"/>
      <c r="H189" s="605">
        <f>H192</f>
        <v>0</v>
      </c>
      <c r="I189" s="605">
        <f>I192+I194+I190</f>
        <v>2488.1000000000004</v>
      </c>
    </row>
    <row r="190" spans="1:9" s="9" customFormat="1" ht="51" hidden="1">
      <c r="A190" s="606" t="s">
        <v>577</v>
      </c>
      <c r="B190" s="250"/>
      <c r="C190" s="46" t="s">
        <v>245</v>
      </c>
      <c r="D190" s="604" t="s">
        <v>248</v>
      </c>
      <c r="E190" s="604" t="s">
        <v>222</v>
      </c>
      <c r="F190" s="604" t="s">
        <v>534</v>
      </c>
      <c r="G190" s="604"/>
      <c r="H190" s="605">
        <f>H191</f>
        <v>0</v>
      </c>
      <c r="I190" s="605">
        <f>I191</f>
        <v>8.3</v>
      </c>
    </row>
    <row r="191" spans="1:9" s="9" customFormat="1" ht="38.25" hidden="1">
      <c r="A191" s="606" t="s">
        <v>200</v>
      </c>
      <c r="B191" s="250"/>
      <c r="C191" s="46" t="s">
        <v>245</v>
      </c>
      <c r="D191" s="604" t="s">
        <v>248</v>
      </c>
      <c r="E191" s="604" t="s">
        <v>222</v>
      </c>
      <c r="F191" s="604" t="s">
        <v>534</v>
      </c>
      <c r="G191" s="604" t="s">
        <v>215</v>
      </c>
      <c r="H191" s="605">
        <v>0</v>
      </c>
      <c r="I191" s="605">
        <v>8.3</v>
      </c>
    </row>
    <row r="192" spans="1:9" s="9" customFormat="1" ht="38.25" hidden="1">
      <c r="A192" s="606" t="s">
        <v>578</v>
      </c>
      <c r="B192" s="250"/>
      <c r="C192" s="46" t="s">
        <v>245</v>
      </c>
      <c r="D192" s="604" t="s">
        <v>248</v>
      </c>
      <c r="E192" s="604" t="s">
        <v>222</v>
      </c>
      <c r="F192" s="604" t="s">
        <v>579</v>
      </c>
      <c r="G192" s="604"/>
      <c r="H192" s="605">
        <f>H193</f>
        <v>0</v>
      </c>
      <c r="I192" s="605">
        <f>I193</f>
        <v>1542.5</v>
      </c>
    </row>
    <row r="193" spans="1:9" s="9" customFormat="1" ht="38.25" hidden="1">
      <c r="A193" s="606" t="s">
        <v>200</v>
      </c>
      <c r="B193" s="250"/>
      <c r="C193" s="46" t="s">
        <v>245</v>
      </c>
      <c r="D193" s="604" t="s">
        <v>248</v>
      </c>
      <c r="E193" s="604" t="s">
        <v>222</v>
      </c>
      <c r="F193" s="604" t="s">
        <v>579</v>
      </c>
      <c r="G193" s="604" t="s">
        <v>215</v>
      </c>
      <c r="H193" s="605">
        <v>0</v>
      </c>
      <c r="I193" s="605">
        <v>1542.5</v>
      </c>
    </row>
    <row r="194" spans="1:9" s="9" customFormat="1" ht="12.75" hidden="1">
      <c r="A194" s="606" t="s">
        <v>528</v>
      </c>
      <c r="B194" s="250"/>
      <c r="C194" s="46" t="s">
        <v>245</v>
      </c>
      <c r="D194" s="604" t="s">
        <v>248</v>
      </c>
      <c r="E194" s="604" t="s">
        <v>222</v>
      </c>
      <c r="F194" s="604" t="s">
        <v>579</v>
      </c>
      <c r="G194" s="604"/>
      <c r="H194" s="605">
        <f>H195</f>
        <v>786.7</v>
      </c>
      <c r="I194" s="605">
        <f>I195</f>
        <v>937.3</v>
      </c>
    </row>
    <row r="195" spans="1:9" s="9" customFormat="1" ht="38.25" hidden="1">
      <c r="A195" s="606" t="s">
        <v>200</v>
      </c>
      <c r="B195" s="250"/>
      <c r="C195" s="46" t="s">
        <v>245</v>
      </c>
      <c r="D195" s="604" t="s">
        <v>248</v>
      </c>
      <c r="E195" s="604" t="s">
        <v>222</v>
      </c>
      <c r="F195" s="604" t="s">
        <v>579</v>
      </c>
      <c r="G195" s="604" t="s">
        <v>215</v>
      </c>
      <c r="H195" s="605">
        <v>786.7</v>
      </c>
      <c r="I195" s="605">
        <v>937.3</v>
      </c>
    </row>
    <row r="196" spans="1:9" ht="89.25" hidden="1">
      <c r="A196" s="603" t="s">
        <v>529</v>
      </c>
      <c r="B196" s="607"/>
      <c r="C196" s="46" t="s">
        <v>245</v>
      </c>
      <c r="D196" s="604" t="s">
        <v>248</v>
      </c>
      <c r="E196" s="604" t="s">
        <v>222</v>
      </c>
      <c r="F196" s="604" t="s">
        <v>531</v>
      </c>
      <c r="G196" s="604"/>
      <c r="H196" s="608">
        <f>H197</f>
        <v>0</v>
      </c>
      <c r="I196" s="605">
        <f>I197</f>
        <v>7.5</v>
      </c>
    </row>
    <row r="197" spans="1:9" ht="63.75" hidden="1">
      <c r="A197" s="606" t="s">
        <v>530</v>
      </c>
      <c r="B197" s="607"/>
      <c r="C197" s="46" t="s">
        <v>245</v>
      </c>
      <c r="D197" s="604" t="s">
        <v>248</v>
      </c>
      <c r="E197" s="604" t="s">
        <v>222</v>
      </c>
      <c r="F197" s="604" t="s">
        <v>533</v>
      </c>
      <c r="G197" s="604"/>
      <c r="H197" s="608">
        <f>H198</f>
        <v>0</v>
      </c>
      <c r="I197" s="605">
        <f>I198+I200+I202</f>
        <v>7.5</v>
      </c>
    </row>
    <row r="198" spans="1:9" ht="25.5" hidden="1">
      <c r="A198" s="606" t="s">
        <v>532</v>
      </c>
      <c r="B198" s="607"/>
      <c r="C198" s="46" t="s">
        <v>245</v>
      </c>
      <c r="D198" s="604" t="s">
        <v>248</v>
      </c>
      <c r="E198" s="604" t="s">
        <v>222</v>
      </c>
      <c r="F198" s="604" t="s">
        <v>534</v>
      </c>
      <c r="G198" s="604"/>
      <c r="H198" s="608">
        <f>H199</f>
        <v>0</v>
      </c>
      <c r="I198" s="605">
        <f>I199</f>
        <v>0</v>
      </c>
    </row>
    <row r="199" spans="1:9" ht="38.25" hidden="1">
      <c r="A199" s="606" t="s">
        <v>200</v>
      </c>
      <c r="B199" s="607"/>
      <c r="C199" s="46" t="s">
        <v>245</v>
      </c>
      <c r="D199" s="604" t="s">
        <v>248</v>
      </c>
      <c r="E199" s="604" t="s">
        <v>222</v>
      </c>
      <c r="F199" s="604" t="s">
        <v>534</v>
      </c>
      <c r="G199" s="604" t="s">
        <v>215</v>
      </c>
      <c r="H199" s="608">
        <v>0</v>
      </c>
      <c r="I199" s="605"/>
    </row>
    <row r="200" spans="1:9" ht="12.75" hidden="1">
      <c r="A200" s="606" t="s">
        <v>527</v>
      </c>
      <c r="B200" s="607"/>
      <c r="C200" s="46" t="s">
        <v>245</v>
      </c>
      <c r="D200" s="604" t="s">
        <v>248</v>
      </c>
      <c r="E200" s="604" t="s">
        <v>222</v>
      </c>
      <c r="F200" s="604" t="s">
        <v>535</v>
      </c>
      <c r="G200" s="604"/>
      <c r="H200" s="608"/>
      <c r="I200" s="605">
        <f>I201</f>
        <v>7.5</v>
      </c>
    </row>
    <row r="201" spans="1:9" ht="38.25" hidden="1">
      <c r="A201" s="606" t="s">
        <v>200</v>
      </c>
      <c r="B201" s="607"/>
      <c r="C201" s="46" t="s">
        <v>245</v>
      </c>
      <c r="D201" s="604" t="s">
        <v>248</v>
      </c>
      <c r="E201" s="604" t="s">
        <v>222</v>
      </c>
      <c r="F201" s="604" t="s">
        <v>535</v>
      </c>
      <c r="G201" s="604" t="s">
        <v>215</v>
      </c>
      <c r="H201" s="608"/>
      <c r="I201" s="605">
        <v>7.5</v>
      </c>
    </row>
    <row r="202" spans="1:9" s="9" customFormat="1" ht="25.5" hidden="1">
      <c r="A202" s="250" t="s">
        <v>64</v>
      </c>
      <c r="B202" s="250"/>
      <c r="C202" s="45" t="s">
        <v>245</v>
      </c>
      <c r="D202" s="45" t="s">
        <v>248</v>
      </c>
      <c r="E202" s="45" t="s">
        <v>222</v>
      </c>
      <c r="F202" s="45" t="s">
        <v>8</v>
      </c>
      <c r="G202" s="45"/>
      <c r="H202" s="545">
        <f>H203</f>
        <v>0</v>
      </c>
      <c r="I202" s="545">
        <f>I203</f>
        <v>0</v>
      </c>
    </row>
    <row r="203" spans="1:9" ht="38.25" hidden="1">
      <c r="A203" s="251" t="s">
        <v>200</v>
      </c>
      <c r="B203" s="251"/>
      <c r="C203" s="46" t="s">
        <v>245</v>
      </c>
      <c r="D203" s="46" t="s">
        <v>248</v>
      </c>
      <c r="E203" s="46" t="s">
        <v>222</v>
      </c>
      <c r="F203" s="46" t="s">
        <v>8</v>
      </c>
      <c r="G203" s="46" t="s">
        <v>215</v>
      </c>
      <c r="H203" s="548">
        <v>0</v>
      </c>
      <c r="I203" s="548">
        <v>0</v>
      </c>
    </row>
    <row r="204" spans="1:9" ht="13.5" hidden="1">
      <c r="A204" s="610"/>
      <c r="B204" s="610"/>
      <c r="C204" s="46"/>
      <c r="D204" s="46"/>
      <c r="E204" s="46"/>
      <c r="F204" s="46"/>
      <c r="G204" s="46"/>
      <c r="H204" s="548"/>
      <c r="I204" s="548"/>
    </row>
    <row r="205" spans="1:9" ht="25.5" hidden="1">
      <c r="A205" s="612" t="s">
        <v>344</v>
      </c>
      <c r="B205" s="612"/>
      <c r="C205" s="46" t="s">
        <v>245</v>
      </c>
      <c r="D205" s="46" t="s">
        <v>248</v>
      </c>
      <c r="E205" s="46" t="s">
        <v>222</v>
      </c>
      <c r="F205" s="46" t="s">
        <v>341</v>
      </c>
      <c r="G205" s="46"/>
      <c r="H205" s="548">
        <f>H206</f>
        <v>0</v>
      </c>
      <c r="I205" s="548">
        <f>I206</f>
        <v>0</v>
      </c>
    </row>
    <row r="206" spans="1:9" ht="38.25" hidden="1">
      <c r="A206" s="613" t="s">
        <v>319</v>
      </c>
      <c r="B206" s="613"/>
      <c r="C206" s="46" t="s">
        <v>245</v>
      </c>
      <c r="D206" s="46" t="s">
        <v>248</v>
      </c>
      <c r="E206" s="46" t="s">
        <v>222</v>
      </c>
      <c r="F206" s="46" t="s">
        <v>341</v>
      </c>
      <c r="G206" s="46" t="s">
        <v>215</v>
      </c>
      <c r="H206" s="548"/>
      <c r="I206" s="548"/>
    </row>
    <row r="207" spans="1:9" ht="38.25" hidden="1">
      <c r="A207" s="612" t="s">
        <v>346</v>
      </c>
      <c r="B207" s="612"/>
      <c r="C207" s="46" t="s">
        <v>245</v>
      </c>
      <c r="D207" s="46" t="s">
        <v>248</v>
      </c>
      <c r="E207" s="46" t="s">
        <v>222</v>
      </c>
      <c r="F207" s="46" t="s">
        <v>342</v>
      </c>
      <c r="G207" s="46"/>
      <c r="H207" s="548">
        <f>H208</f>
        <v>0</v>
      </c>
      <c r="I207" s="548">
        <f>I208</f>
        <v>0</v>
      </c>
    </row>
    <row r="208" spans="1:9" ht="38.25" hidden="1">
      <c r="A208" s="613" t="s">
        <v>319</v>
      </c>
      <c r="B208" s="613"/>
      <c r="C208" s="46" t="s">
        <v>245</v>
      </c>
      <c r="D208" s="46" t="s">
        <v>248</v>
      </c>
      <c r="E208" s="46" t="s">
        <v>222</v>
      </c>
      <c r="F208" s="46" t="s">
        <v>342</v>
      </c>
      <c r="G208" s="46" t="s">
        <v>215</v>
      </c>
      <c r="H208" s="548"/>
      <c r="I208" s="548"/>
    </row>
    <row r="209" spans="1:9" s="9" customFormat="1" ht="12.75" hidden="1">
      <c r="A209" s="544" t="s">
        <v>253</v>
      </c>
      <c r="B209" s="544"/>
      <c r="C209" s="45" t="s">
        <v>245</v>
      </c>
      <c r="D209" s="45" t="s">
        <v>254</v>
      </c>
      <c r="E209" s="45"/>
      <c r="F209" s="45"/>
      <c r="G209" s="45"/>
      <c r="H209" s="555">
        <f>H210</f>
        <v>0</v>
      </c>
      <c r="I209" s="555">
        <f>I210</f>
        <v>0</v>
      </c>
    </row>
    <row r="210" spans="1:9" s="9" customFormat="1" ht="38.25" hidden="1">
      <c r="A210" s="544" t="s">
        <v>219</v>
      </c>
      <c r="B210" s="544"/>
      <c r="C210" s="45" t="s">
        <v>245</v>
      </c>
      <c r="D210" s="45" t="s">
        <v>254</v>
      </c>
      <c r="E210" s="45" t="s">
        <v>248</v>
      </c>
      <c r="F210" s="45"/>
      <c r="G210" s="45"/>
      <c r="H210" s="555">
        <f>H212</f>
        <v>0</v>
      </c>
      <c r="I210" s="555">
        <f>I212</f>
        <v>0</v>
      </c>
    </row>
    <row r="211" spans="1:9" s="9" customFormat="1" ht="19.5" customHeight="1" hidden="1">
      <c r="A211" s="544" t="s">
        <v>195</v>
      </c>
      <c r="B211" s="544"/>
      <c r="C211" s="45" t="s">
        <v>245</v>
      </c>
      <c r="D211" s="45" t="s">
        <v>254</v>
      </c>
      <c r="E211" s="45" t="s">
        <v>248</v>
      </c>
      <c r="F211" s="45" t="s">
        <v>414</v>
      </c>
      <c r="G211" s="45"/>
      <c r="H211" s="555">
        <f>H212</f>
        <v>0</v>
      </c>
      <c r="I211" s="555">
        <f>I212</f>
        <v>0</v>
      </c>
    </row>
    <row r="212" spans="1:9" ht="21" customHeight="1" hidden="1">
      <c r="A212" s="614" t="s">
        <v>291</v>
      </c>
      <c r="B212" s="614"/>
      <c r="C212" s="46" t="s">
        <v>245</v>
      </c>
      <c r="D212" s="46" t="s">
        <v>254</v>
      </c>
      <c r="E212" s="46" t="s">
        <v>248</v>
      </c>
      <c r="F212" s="46" t="s">
        <v>413</v>
      </c>
      <c r="G212" s="46"/>
      <c r="H212" s="554">
        <f>H213</f>
        <v>0</v>
      </c>
      <c r="I212" s="554">
        <f>I213</f>
        <v>0</v>
      </c>
    </row>
    <row r="213" spans="1:9" ht="38.25" hidden="1">
      <c r="A213" s="44" t="s">
        <v>319</v>
      </c>
      <c r="B213" s="44"/>
      <c r="C213" s="46" t="s">
        <v>245</v>
      </c>
      <c r="D213" s="46" t="s">
        <v>254</v>
      </c>
      <c r="E213" s="46" t="s">
        <v>248</v>
      </c>
      <c r="F213" s="46" t="s">
        <v>413</v>
      </c>
      <c r="G213" s="46" t="s">
        <v>215</v>
      </c>
      <c r="H213" s="554">
        <v>0</v>
      </c>
      <c r="I213" s="554">
        <v>0</v>
      </c>
    </row>
    <row r="214" spans="1:9" ht="12.75" hidden="1">
      <c r="A214" s="44" t="s">
        <v>54</v>
      </c>
      <c r="B214" s="44"/>
      <c r="C214" s="46" t="s">
        <v>245</v>
      </c>
      <c r="D214" s="46" t="s">
        <v>254</v>
      </c>
      <c r="E214" s="46" t="s">
        <v>248</v>
      </c>
      <c r="F214" s="46" t="s">
        <v>220</v>
      </c>
      <c r="G214" s="46" t="s">
        <v>215</v>
      </c>
      <c r="H214" s="554">
        <v>20</v>
      </c>
      <c r="I214" s="554">
        <v>20</v>
      </c>
    </row>
    <row r="215" spans="1:9" ht="12.75" hidden="1">
      <c r="A215" s="44" t="s">
        <v>225</v>
      </c>
      <c r="B215" s="44"/>
      <c r="C215" s="46" t="s">
        <v>245</v>
      </c>
      <c r="D215" s="46" t="s">
        <v>254</v>
      </c>
      <c r="E215" s="46" t="s">
        <v>248</v>
      </c>
      <c r="F215" s="46" t="s">
        <v>220</v>
      </c>
      <c r="G215" s="46" t="s">
        <v>215</v>
      </c>
      <c r="H215" s="548">
        <v>20</v>
      </c>
      <c r="I215" s="548">
        <v>20</v>
      </c>
    </row>
    <row r="216" spans="1:9" ht="12.75" hidden="1">
      <c r="A216" s="251" t="s">
        <v>230</v>
      </c>
      <c r="B216" s="251"/>
      <c r="C216" s="46" t="s">
        <v>245</v>
      </c>
      <c r="D216" s="46" t="s">
        <v>254</v>
      </c>
      <c r="E216" s="46" t="s">
        <v>248</v>
      </c>
      <c r="F216" s="46" t="s">
        <v>220</v>
      </c>
      <c r="G216" s="46" t="s">
        <v>215</v>
      </c>
      <c r="H216" s="554">
        <v>20</v>
      </c>
      <c r="I216" s="554">
        <v>20</v>
      </c>
    </row>
    <row r="217" spans="1:9" s="9" customFormat="1" ht="12.75">
      <c r="A217" s="250" t="s">
        <v>285</v>
      </c>
      <c r="B217" s="250"/>
      <c r="C217" s="45" t="s">
        <v>245</v>
      </c>
      <c r="D217" s="45" t="s">
        <v>255</v>
      </c>
      <c r="E217" s="45"/>
      <c r="F217" s="45"/>
      <c r="G217" s="45"/>
      <c r="H217" s="555">
        <f>H218</f>
        <v>2629.06</v>
      </c>
      <c r="I217" s="555">
        <f>I218</f>
        <v>2725.71</v>
      </c>
    </row>
    <row r="218" spans="1:9" s="9" customFormat="1" ht="12.75">
      <c r="A218" s="544" t="s">
        <v>88</v>
      </c>
      <c r="B218" s="544"/>
      <c r="C218" s="45" t="s">
        <v>245</v>
      </c>
      <c r="D218" s="45" t="s">
        <v>255</v>
      </c>
      <c r="E218" s="45" t="s">
        <v>211</v>
      </c>
      <c r="F218" s="45"/>
      <c r="G218" s="45"/>
      <c r="H218" s="555">
        <f>H219+H229+H235</f>
        <v>2629.06</v>
      </c>
      <c r="I218" s="555">
        <f>I219+I229+I235+I239</f>
        <v>2725.71</v>
      </c>
    </row>
    <row r="219" spans="1:9" ht="12.75">
      <c r="A219" s="44" t="s">
        <v>415</v>
      </c>
      <c r="B219" s="44"/>
      <c r="C219" s="46" t="s">
        <v>245</v>
      </c>
      <c r="D219" s="46" t="s">
        <v>255</v>
      </c>
      <c r="E219" s="46" t="s">
        <v>211</v>
      </c>
      <c r="F219" s="46" t="s">
        <v>416</v>
      </c>
      <c r="G219" s="46"/>
      <c r="H219" s="554">
        <f>H222</f>
        <v>2629.06</v>
      </c>
      <c r="I219" s="554">
        <f>I222</f>
        <v>2725.71</v>
      </c>
    </row>
    <row r="220" spans="1:9" ht="12.75" hidden="1">
      <c r="A220" s="44" t="s">
        <v>281</v>
      </c>
      <c r="B220" s="44"/>
      <c r="C220" s="46" t="s">
        <v>245</v>
      </c>
      <c r="D220" s="46" t="s">
        <v>255</v>
      </c>
      <c r="E220" s="46" t="s">
        <v>211</v>
      </c>
      <c r="F220" s="46" t="s">
        <v>417</v>
      </c>
      <c r="G220" s="46"/>
      <c r="H220" s="554">
        <f>H221</f>
        <v>0</v>
      </c>
      <c r="I220" s="554">
        <f>I221</f>
        <v>0</v>
      </c>
    </row>
    <row r="221" spans="1:9" ht="38.25" hidden="1">
      <c r="A221" s="44" t="s">
        <v>200</v>
      </c>
      <c r="B221" s="44"/>
      <c r="C221" s="46" t="s">
        <v>245</v>
      </c>
      <c r="D221" s="46" t="s">
        <v>255</v>
      </c>
      <c r="E221" s="46" t="s">
        <v>211</v>
      </c>
      <c r="F221" s="46" t="s">
        <v>417</v>
      </c>
      <c r="G221" s="46" t="s">
        <v>215</v>
      </c>
      <c r="H221" s="554"/>
      <c r="I221" s="554"/>
    </row>
    <row r="222" spans="1:9" ht="38.25">
      <c r="A222" s="251" t="s">
        <v>418</v>
      </c>
      <c r="B222" s="251"/>
      <c r="C222" s="46" t="s">
        <v>245</v>
      </c>
      <c r="D222" s="46" t="s">
        <v>255</v>
      </c>
      <c r="E222" s="46" t="s">
        <v>211</v>
      </c>
      <c r="F222" s="46" t="s">
        <v>419</v>
      </c>
      <c r="G222" s="46"/>
      <c r="H222" s="554">
        <f>H223+731.27+H239</f>
        <v>2629.06</v>
      </c>
      <c r="I222" s="554">
        <f>I223+I228</f>
        <v>2725.71</v>
      </c>
    </row>
    <row r="223" spans="1:9" ht="76.5" customHeight="1">
      <c r="A223" s="44" t="s">
        <v>198</v>
      </c>
      <c r="B223" s="44"/>
      <c r="C223" s="46" t="s">
        <v>245</v>
      </c>
      <c r="D223" s="46" t="s">
        <v>255</v>
      </c>
      <c r="E223" s="46" t="s">
        <v>211</v>
      </c>
      <c r="F223" s="46" t="s">
        <v>419</v>
      </c>
      <c r="G223" s="46" t="s">
        <v>199</v>
      </c>
      <c r="H223" s="550">
        <v>1897.79</v>
      </c>
      <c r="I223" s="550">
        <v>1946.23</v>
      </c>
    </row>
    <row r="224" spans="1:9" ht="15" customHeight="1" hidden="1">
      <c r="A224" s="44" t="s">
        <v>54</v>
      </c>
      <c r="B224" s="44"/>
      <c r="C224" s="46" t="s">
        <v>245</v>
      </c>
      <c r="D224" s="46" t="s">
        <v>255</v>
      </c>
      <c r="E224" s="46" t="s">
        <v>211</v>
      </c>
      <c r="F224" s="615" t="s">
        <v>419</v>
      </c>
      <c r="G224" s="46" t="s">
        <v>199</v>
      </c>
      <c r="H224" s="550" t="s">
        <v>277</v>
      </c>
      <c r="I224" s="550" t="s">
        <v>277</v>
      </c>
    </row>
    <row r="225" spans="1:9" ht="30" customHeight="1" hidden="1">
      <c r="A225" s="44" t="s">
        <v>216</v>
      </c>
      <c r="B225" s="44"/>
      <c r="C225" s="46" t="s">
        <v>245</v>
      </c>
      <c r="D225" s="46" t="s">
        <v>255</v>
      </c>
      <c r="E225" s="46" t="s">
        <v>211</v>
      </c>
      <c r="F225" s="615" t="s">
        <v>419</v>
      </c>
      <c r="G225" s="46" t="s">
        <v>199</v>
      </c>
      <c r="H225" s="550" t="s">
        <v>277</v>
      </c>
      <c r="I225" s="550" t="s">
        <v>277</v>
      </c>
    </row>
    <row r="226" spans="1:9" ht="15" customHeight="1" hidden="1">
      <c r="A226" s="251" t="s">
        <v>217</v>
      </c>
      <c r="B226" s="251"/>
      <c r="C226" s="46" t="s">
        <v>245</v>
      </c>
      <c r="D226" s="46" t="s">
        <v>255</v>
      </c>
      <c r="E226" s="46" t="s">
        <v>211</v>
      </c>
      <c r="F226" s="615" t="s">
        <v>419</v>
      </c>
      <c r="G226" s="46" t="s">
        <v>199</v>
      </c>
      <c r="H226" s="550" t="s">
        <v>278</v>
      </c>
      <c r="I226" s="550" t="s">
        <v>278</v>
      </c>
    </row>
    <row r="227" spans="1:9" ht="15" customHeight="1" hidden="1">
      <c r="A227" s="44" t="s">
        <v>218</v>
      </c>
      <c r="B227" s="44"/>
      <c r="C227" s="46" t="s">
        <v>245</v>
      </c>
      <c r="D227" s="46" t="s">
        <v>255</v>
      </c>
      <c r="E227" s="46" t="s">
        <v>211</v>
      </c>
      <c r="F227" s="615" t="s">
        <v>419</v>
      </c>
      <c r="G227" s="46" t="s">
        <v>199</v>
      </c>
      <c r="H227" s="550" t="s">
        <v>279</v>
      </c>
      <c r="I227" s="550" t="s">
        <v>279</v>
      </c>
    </row>
    <row r="228" spans="1:9" ht="38.25">
      <c r="A228" s="44" t="s">
        <v>319</v>
      </c>
      <c r="B228" s="44"/>
      <c r="C228" s="46" t="s">
        <v>245</v>
      </c>
      <c r="D228" s="46" t="s">
        <v>255</v>
      </c>
      <c r="E228" s="46" t="s">
        <v>211</v>
      </c>
      <c r="F228" s="46" t="s">
        <v>419</v>
      </c>
      <c r="G228" s="46" t="s">
        <v>215</v>
      </c>
      <c r="H228" s="550">
        <v>731.28</v>
      </c>
      <c r="I228" s="550">
        <v>779.48</v>
      </c>
    </row>
    <row r="229" spans="1:9" ht="51.75" hidden="1" thickBot="1">
      <c r="A229" s="656" t="s">
        <v>580</v>
      </c>
      <c r="B229" s="636"/>
      <c r="C229" s="618" t="s">
        <v>245</v>
      </c>
      <c r="D229" s="618" t="s">
        <v>255</v>
      </c>
      <c r="E229" s="618" t="s">
        <v>211</v>
      </c>
      <c r="F229" s="637">
        <v>70000000000</v>
      </c>
      <c r="G229" s="618"/>
      <c r="H229" s="557">
        <f aca="true" t="shared" si="3" ref="H229:I231">H230</f>
        <v>0</v>
      </c>
      <c r="I229" s="550">
        <f t="shared" si="3"/>
        <v>0</v>
      </c>
    </row>
    <row r="230" spans="1:9" ht="26.25" hidden="1" thickBot="1">
      <c r="A230" s="657" t="s">
        <v>581</v>
      </c>
      <c r="B230" s="636"/>
      <c r="C230" s="618" t="s">
        <v>245</v>
      </c>
      <c r="D230" s="618" t="s">
        <v>255</v>
      </c>
      <c r="E230" s="618" t="s">
        <v>211</v>
      </c>
      <c r="F230" s="638">
        <v>7000100000</v>
      </c>
      <c r="G230" s="618"/>
      <c r="H230" s="557">
        <f>H231</f>
        <v>0</v>
      </c>
      <c r="I230" s="550">
        <f>I231</f>
        <v>0</v>
      </c>
    </row>
    <row r="231" spans="1:9" ht="38.25" hidden="1">
      <c r="A231" s="658" t="s">
        <v>647</v>
      </c>
      <c r="B231" s="636"/>
      <c r="C231" s="618" t="s">
        <v>245</v>
      </c>
      <c r="D231" s="618" t="s">
        <v>255</v>
      </c>
      <c r="E231" s="618" t="s">
        <v>211</v>
      </c>
      <c r="F231" s="638">
        <v>7000117001</v>
      </c>
      <c r="G231" s="618"/>
      <c r="H231" s="557">
        <f t="shared" si="3"/>
        <v>0</v>
      </c>
      <c r="I231" s="550">
        <f>I232</f>
        <v>0</v>
      </c>
    </row>
    <row r="232" spans="1:9" ht="39" hidden="1" thickBot="1">
      <c r="A232" s="659" t="s">
        <v>319</v>
      </c>
      <c r="B232" s="639"/>
      <c r="C232" s="618" t="s">
        <v>245</v>
      </c>
      <c r="D232" s="618" t="s">
        <v>255</v>
      </c>
      <c r="E232" s="618" t="s">
        <v>211</v>
      </c>
      <c r="F232" s="638">
        <v>7000117001</v>
      </c>
      <c r="G232" s="618" t="s">
        <v>215</v>
      </c>
      <c r="H232" s="557">
        <v>0</v>
      </c>
      <c r="I232" s="550">
        <v>0</v>
      </c>
    </row>
    <row r="233" spans="1:9" ht="63.75" hidden="1">
      <c r="A233" s="620" t="s">
        <v>176</v>
      </c>
      <c r="B233" s="620"/>
      <c r="C233" s="46" t="s">
        <v>245</v>
      </c>
      <c r="D233" s="46" t="s">
        <v>255</v>
      </c>
      <c r="E233" s="46" t="s">
        <v>211</v>
      </c>
      <c r="F233" s="78" t="s">
        <v>178</v>
      </c>
      <c r="G233" s="46"/>
      <c r="H233" s="550">
        <f>H234</f>
        <v>0</v>
      </c>
      <c r="I233" s="550">
        <f>I234</f>
        <v>0</v>
      </c>
    </row>
    <row r="234" spans="1:9" ht="38.25" hidden="1">
      <c r="A234" s="44" t="s">
        <v>319</v>
      </c>
      <c r="B234" s="44"/>
      <c r="C234" s="46" t="s">
        <v>245</v>
      </c>
      <c r="D234" s="46" t="s">
        <v>255</v>
      </c>
      <c r="E234" s="46" t="s">
        <v>211</v>
      </c>
      <c r="F234" s="78" t="s">
        <v>178</v>
      </c>
      <c r="G234" s="46" t="s">
        <v>215</v>
      </c>
      <c r="H234" s="550">
        <v>0</v>
      </c>
      <c r="I234" s="550"/>
    </row>
    <row r="235" spans="1:9" ht="89.25" hidden="1">
      <c r="A235" s="650" t="s">
        <v>366</v>
      </c>
      <c r="B235" s="44"/>
      <c r="C235" s="46" t="s">
        <v>245</v>
      </c>
      <c r="D235" s="46" t="s">
        <v>255</v>
      </c>
      <c r="E235" s="46" t="s">
        <v>211</v>
      </c>
      <c r="F235" s="622">
        <v>7000000000</v>
      </c>
      <c r="G235" s="46"/>
      <c r="H235" s="550">
        <f aca="true" t="shared" si="4" ref="H235:I237">H236</f>
        <v>0</v>
      </c>
      <c r="I235" s="550">
        <f t="shared" si="4"/>
        <v>0</v>
      </c>
    </row>
    <row r="236" spans="1:9" ht="89.25" hidden="1">
      <c r="A236" s="620" t="s">
        <v>367</v>
      </c>
      <c r="B236" s="44"/>
      <c r="C236" s="46" t="s">
        <v>245</v>
      </c>
      <c r="D236" s="46" t="s">
        <v>255</v>
      </c>
      <c r="E236" s="46" t="s">
        <v>211</v>
      </c>
      <c r="F236" s="78">
        <v>7001000000</v>
      </c>
      <c r="G236" s="46"/>
      <c r="H236" s="550">
        <f t="shared" si="4"/>
        <v>0</v>
      </c>
      <c r="I236" s="550">
        <f t="shared" si="4"/>
        <v>0</v>
      </c>
    </row>
    <row r="237" spans="1:9" ht="51" hidden="1">
      <c r="A237" s="620" t="s">
        <v>368</v>
      </c>
      <c r="B237" s="44"/>
      <c r="C237" s="46" t="s">
        <v>245</v>
      </c>
      <c r="D237" s="46" t="s">
        <v>255</v>
      </c>
      <c r="E237" s="46" t="s">
        <v>211</v>
      </c>
      <c r="F237" s="78">
        <v>7001000005</v>
      </c>
      <c r="G237" s="46"/>
      <c r="H237" s="550">
        <f t="shared" si="4"/>
        <v>0</v>
      </c>
      <c r="I237" s="550">
        <f t="shared" si="4"/>
        <v>0</v>
      </c>
    </row>
    <row r="238" spans="1:9" ht="38.25" hidden="1">
      <c r="A238" s="44" t="s">
        <v>319</v>
      </c>
      <c r="B238" s="44"/>
      <c r="C238" s="46" t="s">
        <v>245</v>
      </c>
      <c r="D238" s="46" t="s">
        <v>255</v>
      </c>
      <c r="E238" s="46" t="s">
        <v>211</v>
      </c>
      <c r="F238" s="78">
        <v>7001000005</v>
      </c>
      <c r="G238" s="46" t="s">
        <v>215</v>
      </c>
      <c r="H238" s="550">
        <v>0</v>
      </c>
      <c r="I238" s="550">
        <v>0</v>
      </c>
    </row>
    <row r="239" spans="1:9" ht="12.75" hidden="1">
      <c r="A239" s="251" t="s">
        <v>201</v>
      </c>
      <c r="B239" s="251"/>
      <c r="C239" s="46" t="s">
        <v>245</v>
      </c>
      <c r="D239" s="46" t="s">
        <v>255</v>
      </c>
      <c r="E239" s="46" t="s">
        <v>211</v>
      </c>
      <c r="F239" s="46" t="s">
        <v>419</v>
      </c>
      <c r="G239" s="46" t="s">
        <v>202</v>
      </c>
      <c r="H239" s="550">
        <v>0</v>
      </c>
      <c r="I239" s="550">
        <v>0</v>
      </c>
    </row>
    <row r="240" spans="1:9" s="9" customFormat="1" ht="12.75">
      <c r="A240" s="544" t="s">
        <v>65</v>
      </c>
      <c r="B240" s="544"/>
      <c r="C240" s="45" t="s">
        <v>245</v>
      </c>
      <c r="D240" s="45" t="s">
        <v>259</v>
      </c>
      <c r="E240" s="45"/>
      <c r="F240" s="45"/>
      <c r="G240" s="45"/>
      <c r="H240" s="555">
        <f aca="true" t="shared" si="5" ref="H240:I244">H241</f>
        <v>146.92</v>
      </c>
      <c r="I240" s="555">
        <f t="shared" si="5"/>
        <v>146.92</v>
      </c>
    </row>
    <row r="241" spans="1:9" s="9" customFormat="1" ht="12.75">
      <c r="A241" s="544" t="s">
        <v>260</v>
      </c>
      <c r="B241" s="544"/>
      <c r="C241" s="45" t="s">
        <v>245</v>
      </c>
      <c r="D241" s="45" t="s">
        <v>259</v>
      </c>
      <c r="E241" s="45" t="s">
        <v>211</v>
      </c>
      <c r="F241" s="45"/>
      <c r="G241" s="45"/>
      <c r="H241" s="555">
        <f t="shared" si="5"/>
        <v>146.92</v>
      </c>
      <c r="I241" s="555">
        <f t="shared" si="5"/>
        <v>146.92</v>
      </c>
    </row>
    <row r="242" spans="1:9" ht="25.5" customHeight="1">
      <c r="A242" s="44" t="s">
        <v>261</v>
      </c>
      <c r="B242" s="44"/>
      <c r="C242" s="46" t="s">
        <v>245</v>
      </c>
      <c r="D242" s="46" t="s">
        <v>259</v>
      </c>
      <c r="E242" s="46" t="s">
        <v>211</v>
      </c>
      <c r="F242" s="46" t="s">
        <v>409</v>
      </c>
      <c r="G242" s="46"/>
      <c r="H242" s="554">
        <f t="shared" si="5"/>
        <v>146.92</v>
      </c>
      <c r="I242" s="554">
        <f t="shared" si="5"/>
        <v>146.92</v>
      </c>
    </row>
    <row r="243" spans="1:9" ht="25.5">
      <c r="A243" s="44" t="s">
        <v>411</v>
      </c>
      <c r="B243" s="44"/>
      <c r="C243" s="46" t="s">
        <v>245</v>
      </c>
      <c r="D243" s="46" t="s">
        <v>259</v>
      </c>
      <c r="E243" s="46" t="s">
        <v>211</v>
      </c>
      <c r="F243" s="46" t="s">
        <v>410</v>
      </c>
      <c r="G243" s="46"/>
      <c r="H243" s="554">
        <f t="shared" si="5"/>
        <v>146.92</v>
      </c>
      <c r="I243" s="554">
        <f t="shared" si="5"/>
        <v>146.92</v>
      </c>
    </row>
    <row r="244" spans="1:9" ht="62.25" customHeight="1">
      <c r="A244" s="44" t="s">
        <v>311</v>
      </c>
      <c r="B244" s="44"/>
      <c r="C244" s="46" t="s">
        <v>245</v>
      </c>
      <c r="D244" s="46" t="s">
        <v>259</v>
      </c>
      <c r="E244" s="46" t="s">
        <v>211</v>
      </c>
      <c r="F244" s="46" t="s">
        <v>412</v>
      </c>
      <c r="G244" s="46"/>
      <c r="H244" s="554">
        <f t="shared" si="5"/>
        <v>146.92</v>
      </c>
      <c r="I244" s="554">
        <f t="shared" si="5"/>
        <v>146.92</v>
      </c>
    </row>
    <row r="245" spans="1:9" ht="28.5" customHeight="1">
      <c r="A245" s="652" t="s">
        <v>523</v>
      </c>
      <c r="B245" s="251"/>
      <c r="C245" s="46" t="s">
        <v>245</v>
      </c>
      <c r="D245" s="46" t="s">
        <v>259</v>
      </c>
      <c r="E245" s="46" t="s">
        <v>211</v>
      </c>
      <c r="F245" s="46" t="s">
        <v>412</v>
      </c>
      <c r="G245" s="46" t="s">
        <v>232</v>
      </c>
      <c r="H245" s="554">
        <v>146.92</v>
      </c>
      <c r="I245" s="554">
        <v>146.92</v>
      </c>
    </row>
    <row r="246" spans="1:9" ht="23.25" customHeight="1">
      <c r="A246" s="544" t="s">
        <v>235</v>
      </c>
      <c r="B246" s="544"/>
      <c r="C246" s="45" t="s">
        <v>245</v>
      </c>
      <c r="D246" s="45" t="s">
        <v>87</v>
      </c>
      <c r="E246" s="45"/>
      <c r="F246" s="45"/>
      <c r="G246" s="45"/>
      <c r="H246" s="555">
        <f aca="true" t="shared" si="6" ref="H246:I249">H247</f>
        <v>5.27</v>
      </c>
      <c r="I246" s="555">
        <f t="shared" si="6"/>
        <v>6.91</v>
      </c>
    </row>
    <row r="247" spans="1:9" ht="25.5" customHeight="1">
      <c r="A247" s="544" t="s">
        <v>292</v>
      </c>
      <c r="B247" s="544"/>
      <c r="C247" s="45" t="s">
        <v>245</v>
      </c>
      <c r="D247" s="45" t="s">
        <v>87</v>
      </c>
      <c r="E247" s="45" t="s">
        <v>211</v>
      </c>
      <c r="F247" s="45"/>
      <c r="G247" s="45"/>
      <c r="H247" s="555">
        <f t="shared" si="6"/>
        <v>5.27</v>
      </c>
      <c r="I247" s="555">
        <f t="shared" si="6"/>
        <v>6.91</v>
      </c>
    </row>
    <row r="248" spans="1:9" ht="22.5" customHeight="1">
      <c r="A248" s="44" t="s">
        <v>237</v>
      </c>
      <c r="B248" s="44"/>
      <c r="C248" s="46" t="s">
        <v>245</v>
      </c>
      <c r="D248" s="46" t="s">
        <v>87</v>
      </c>
      <c r="E248" s="46" t="s">
        <v>211</v>
      </c>
      <c r="F248" s="46" t="s">
        <v>420</v>
      </c>
      <c r="G248" s="46"/>
      <c r="H248" s="554">
        <f t="shared" si="6"/>
        <v>5.27</v>
      </c>
      <c r="I248" s="554">
        <f t="shared" si="6"/>
        <v>6.91</v>
      </c>
    </row>
    <row r="249" spans="1:9" ht="24" customHeight="1">
      <c r="A249" s="44" t="s">
        <v>238</v>
      </c>
      <c r="B249" s="44"/>
      <c r="C249" s="46" t="s">
        <v>245</v>
      </c>
      <c r="D249" s="46" t="s">
        <v>87</v>
      </c>
      <c r="E249" s="46" t="s">
        <v>211</v>
      </c>
      <c r="F249" s="46" t="s">
        <v>421</v>
      </c>
      <c r="G249" s="46"/>
      <c r="H249" s="554">
        <f t="shared" si="6"/>
        <v>5.27</v>
      </c>
      <c r="I249" s="554">
        <f t="shared" si="6"/>
        <v>6.91</v>
      </c>
    </row>
    <row r="250" spans="1:9" ht="24.75" customHeight="1">
      <c r="A250" s="251" t="s">
        <v>239</v>
      </c>
      <c r="B250" s="251"/>
      <c r="C250" s="46" t="s">
        <v>245</v>
      </c>
      <c r="D250" s="46" t="s">
        <v>87</v>
      </c>
      <c r="E250" s="46" t="s">
        <v>211</v>
      </c>
      <c r="F250" s="46" t="s">
        <v>421</v>
      </c>
      <c r="G250" s="46" t="s">
        <v>203</v>
      </c>
      <c r="H250" s="554">
        <v>5.27</v>
      </c>
      <c r="I250" s="554">
        <v>6.91</v>
      </c>
    </row>
    <row r="251" spans="1:9" s="9" customFormat="1" ht="37.5" customHeight="1">
      <c r="A251" s="544" t="s">
        <v>287</v>
      </c>
      <c r="B251" s="544"/>
      <c r="C251" s="45" t="s">
        <v>245</v>
      </c>
      <c r="D251" s="45" t="s">
        <v>246</v>
      </c>
      <c r="E251" s="45"/>
      <c r="F251" s="45"/>
      <c r="G251" s="45"/>
      <c r="H251" s="555">
        <f aca="true" t="shared" si="7" ref="H251:I253">H252</f>
        <v>137.91</v>
      </c>
      <c r="I251" s="555">
        <f t="shared" si="7"/>
        <v>119.46</v>
      </c>
    </row>
    <row r="252" spans="1:9" ht="25.5">
      <c r="A252" s="251" t="s">
        <v>320</v>
      </c>
      <c r="B252" s="251"/>
      <c r="C252" s="46" t="s">
        <v>245</v>
      </c>
      <c r="D252" s="46" t="s">
        <v>246</v>
      </c>
      <c r="E252" s="46" t="s">
        <v>222</v>
      </c>
      <c r="F252" s="46"/>
      <c r="G252" s="46"/>
      <c r="H252" s="548">
        <f t="shared" si="7"/>
        <v>137.91</v>
      </c>
      <c r="I252" s="548">
        <f t="shared" si="7"/>
        <v>119.46</v>
      </c>
    </row>
    <row r="253" spans="1:9" ht="12.75">
      <c r="A253" s="251" t="s">
        <v>101</v>
      </c>
      <c r="B253" s="251"/>
      <c r="C253" s="46" t="s">
        <v>245</v>
      </c>
      <c r="D253" s="46" t="s">
        <v>246</v>
      </c>
      <c r="E253" s="46" t="s">
        <v>222</v>
      </c>
      <c r="F253" s="46" t="s">
        <v>422</v>
      </c>
      <c r="G253" s="46"/>
      <c r="H253" s="554">
        <f t="shared" si="7"/>
        <v>137.91</v>
      </c>
      <c r="I253" s="554">
        <f t="shared" si="7"/>
        <v>119.46</v>
      </c>
    </row>
    <row r="254" spans="1:9" ht="89.25">
      <c r="A254" s="254" t="s">
        <v>66</v>
      </c>
      <c r="B254" s="254"/>
      <c r="C254" s="46" t="s">
        <v>245</v>
      </c>
      <c r="D254" s="46" t="s">
        <v>246</v>
      </c>
      <c r="E254" s="46" t="s">
        <v>222</v>
      </c>
      <c r="F254" s="46" t="s">
        <v>423</v>
      </c>
      <c r="G254" s="46"/>
      <c r="H254" s="554">
        <f>H255+H260+18.44</f>
        <v>137.91</v>
      </c>
      <c r="I254" s="554">
        <f>I255+I260+I257-0.01</f>
        <v>119.46</v>
      </c>
    </row>
    <row r="255" spans="1:9" s="9" customFormat="1" ht="51">
      <c r="A255" s="250" t="s">
        <v>67</v>
      </c>
      <c r="B255" s="250"/>
      <c r="C255" s="45" t="s">
        <v>245</v>
      </c>
      <c r="D255" s="45" t="s">
        <v>246</v>
      </c>
      <c r="E255" s="45" t="s">
        <v>222</v>
      </c>
      <c r="F255" s="45" t="s">
        <v>424</v>
      </c>
      <c r="G255" s="45"/>
      <c r="H255" s="555">
        <f>H256</f>
        <v>82.55</v>
      </c>
      <c r="I255" s="555">
        <f>I256</f>
        <v>82.55</v>
      </c>
    </row>
    <row r="256" spans="1:9" ht="12.75">
      <c r="A256" s="44" t="s">
        <v>101</v>
      </c>
      <c r="B256" s="44"/>
      <c r="C256" s="46" t="s">
        <v>245</v>
      </c>
      <c r="D256" s="46" t="s">
        <v>246</v>
      </c>
      <c r="E256" s="46" t="s">
        <v>222</v>
      </c>
      <c r="F256" s="46" t="s">
        <v>424</v>
      </c>
      <c r="G256" s="46" t="s">
        <v>214</v>
      </c>
      <c r="H256" s="548">
        <v>82.55</v>
      </c>
      <c r="I256" s="548">
        <v>82.55</v>
      </c>
    </row>
    <row r="257" spans="1:9" ht="63.75">
      <c r="A257" s="250" t="s">
        <v>515</v>
      </c>
      <c r="B257" s="44"/>
      <c r="C257" s="46" t="s">
        <v>245</v>
      </c>
      <c r="D257" s="46" t="s">
        <v>246</v>
      </c>
      <c r="E257" s="46" t="s">
        <v>222</v>
      </c>
      <c r="F257" s="45" t="s">
        <v>516</v>
      </c>
      <c r="G257" s="46"/>
      <c r="H257" s="626">
        <f>H258</f>
        <v>18.45</v>
      </c>
      <c r="I257" s="554">
        <f>I258</f>
        <v>0</v>
      </c>
    </row>
    <row r="258" spans="1:9" ht="12.75">
      <c r="A258" s="44" t="s">
        <v>101</v>
      </c>
      <c r="B258" s="44"/>
      <c r="C258" s="46" t="s">
        <v>245</v>
      </c>
      <c r="D258" s="46" t="s">
        <v>246</v>
      </c>
      <c r="E258" s="46" t="s">
        <v>222</v>
      </c>
      <c r="F258" s="46" t="s">
        <v>516</v>
      </c>
      <c r="G258" s="46" t="s">
        <v>214</v>
      </c>
      <c r="H258" s="608">
        <v>18.45</v>
      </c>
      <c r="I258" s="554">
        <v>0</v>
      </c>
    </row>
    <row r="259" spans="1:9" ht="38.25" hidden="1">
      <c r="A259" s="254" t="s">
        <v>20</v>
      </c>
      <c r="B259" s="254"/>
      <c r="C259" s="46" t="s">
        <v>245</v>
      </c>
      <c r="D259" s="46" t="s">
        <v>246</v>
      </c>
      <c r="E259" s="46" t="s">
        <v>222</v>
      </c>
      <c r="F259" s="46" t="s">
        <v>425</v>
      </c>
      <c r="G259" s="46" t="s">
        <v>214</v>
      </c>
      <c r="H259" s="554">
        <v>25.6</v>
      </c>
      <c r="I259" s="554">
        <v>25.6</v>
      </c>
    </row>
    <row r="260" spans="1:9" s="9" customFormat="1" ht="42" customHeight="1">
      <c r="A260" s="255" t="s">
        <v>347</v>
      </c>
      <c r="B260" s="255"/>
      <c r="C260" s="45" t="s">
        <v>245</v>
      </c>
      <c r="D260" s="45" t="s">
        <v>246</v>
      </c>
      <c r="E260" s="45" t="s">
        <v>222</v>
      </c>
      <c r="F260" s="45" t="s">
        <v>343</v>
      </c>
      <c r="G260" s="45"/>
      <c r="H260" s="555">
        <f>H261</f>
        <v>36.92</v>
      </c>
      <c r="I260" s="555">
        <f>I261</f>
        <v>36.92</v>
      </c>
    </row>
    <row r="261" spans="1:9" ht="12.75">
      <c r="A261" s="44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343</v>
      </c>
      <c r="G261" s="46" t="s">
        <v>214</v>
      </c>
      <c r="H261" s="554">
        <v>36.92</v>
      </c>
      <c r="I261" s="554">
        <v>36.92</v>
      </c>
    </row>
    <row r="262" spans="1:9" ht="18.75" hidden="1">
      <c r="A262" s="329" t="s">
        <v>54</v>
      </c>
      <c r="B262" s="329"/>
      <c r="C262" s="322" t="s">
        <v>245</v>
      </c>
      <c r="D262" s="322" t="s">
        <v>246</v>
      </c>
      <c r="E262" s="322" t="s">
        <v>222</v>
      </c>
      <c r="F262" s="322" t="s">
        <v>68</v>
      </c>
      <c r="G262" s="322" t="s">
        <v>214</v>
      </c>
      <c r="H262" s="332">
        <v>22.9</v>
      </c>
      <c r="I262" s="332">
        <v>22.9</v>
      </c>
    </row>
    <row r="263" spans="1:9" ht="37.5" hidden="1">
      <c r="A263" s="327" t="s">
        <v>18</v>
      </c>
      <c r="B263" s="327"/>
      <c r="C263" s="322" t="s">
        <v>245</v>
      </c>
      <c r="D263" s="322" t="s">
        <v>246</v>
      </c>
      <c r="E263" s="322" t="s">
        <v>222</v>
      </c>
      <c r="F263" s="322" t="s">
        <v>68</v>
      </c>
      <c r="G263" s="322" t="s">
        <v>214</v>
      </c>
      <c r="H263" s="332">
        <v>22.9</v>
      </c>
      <c r="I263" s="332">
        <v>22.9</v>
      </c>
    </row>
    <row r="264" spans="1:9" ht="75" hidden="1">
      <c r="A264" s="329" t="s">
        <v>20</v>
      </c>
      <c r="B264" s="329"/>
      <c r="C264" s="322" t="s">
        <v>245</v>
      </c>
      <c r="D264" s="322" t="s">
        <v>246</v>
      </c>
      <c r="E264" s="322" t="s">
        <v>222</v>
      </c>
      <c r="F264" s="322" t="s">
        <v>68</v>
      </c>
      <c r="G264" s="322" t="s">
        <v>214</v>
      </c>
      <c r="H264" s="332">
        <v>22.9</v>
      </c>
      <c r="I264" s="332">
        <v>22.9</v>
      </c>
    </row>
    <row r="265" spans="1:9" ht="18.75">
      <c r="A265" s="348"/>
      <c r="B265" s="348"/>
      <c r="C265" s="316"/>
      <c r="D265" s="316"/>
      <c r="E265" s="316"/>
      <c r="F265" s="316"/>
      <c r="G265" s="316"/>
      <c r="H265" s="349"/>
      <c r="I265" s="349"/>
    </row>
    <row r="266" spans="1:9" ht="37.5" hidden="1">
      <c r="A266" s="348" t="s">
        <v>105</v>
      </c>
      <c r="B266" s="348"/>
      <c r="C266" s="316"/>
      <c r="D266" s="316" t="s">
        <v>187</v>
      </c>
      <c r="E266" s="316"/>
      <c r="F266" s="316"/>
      <c r="G266" s="316"/>
      <c r="H266" s="340"/>
      <c r="I266" s="340"/>
    </row>
    <row r="267" spans="1:9" ht="18.75" hidden="1">
      <c r="A267" s="350"/>
      <c r="B267" s="350"/>
      <c r="C267" s="316"/>
      <c r="D267" s="351"/>
      <c r="E267" s="351"/>
      <c r="F267" s="351"/>
      <c r="G267" s="351"/>
      <c r="H267" s="352"/>
      <c r="I267" s="352"/>
    </row>
    <row r="268" spans="1:9" ht="18.75">
      <c r="A268" s="353"/>
      <c r="B268" s="353"/>
      <c r="C268" s="351"/>
      <c r="D268" s="351"/>
      <c r="E268" s="351"/>
      <c r="F268" s="351"/>
      <c r="G268" s="351"/>
      <c r="H268" s="352"/>
      <c r="I268" s="352"/>
    </row>
    <row r="269" spans="1:9" ht="18.75">
      <c r="A269" s="348"/>
      <c r="B269" s="348"/>
      <c r="C269" s="316"/>
      <c r="D269" s="316"/>
      <c r="E269" s="316"/>
      <c r="F269" s="316"/>
      <c r="G269" s="316"/>
      <c r="H269" s="340"/>
      <c r="I269" s="340"/>
    </row>
    <row r="270" spans="1:9" ht="18.75">
      <c r="A270" s="348"/>
      <c r="B270" s="348"/>
      <c r="C270" s="316"/>
      <c r="D270" s="316"/>
      <c r="E270" s="316"/>
      <c r="F270" s="316"/>
      <c r="G270" s="316"/>
      <c r="H270" s="340"/>
      <c r="I270" s="340"/>
    </row>
    <row r="271" spans="1:9" ht="15">
      <c r="A271" s="131"/>
      <c r="B271" s="131"/>
      <c r="C271" s="99"/>
      <c r="D271" s="99"/>
      <c r="E271" s="99"/>
      <c r="F271" s="99"/>
      <c r="G271" s="99"/>
      <c r="H271" s="132"/>
      <c r="I271" s="132"/>
    </row>
    <row r="272" spans="1:9" ht="15">
      <c r="A272" s="131"/>
      <c r="B272" s="131"/>
      <c r="C272" s="99"/>
      <c r="D272" s="99"/>
      <c r="E272" s="99"/>
      <c r="F272" s="99"/>
      <c r="G272" s="99"/>
      <c r="H272" s="132"/>
      <c r="I272" s="132"/>
    </row>
    <row r="273" spans="1:9" ht="15">
      <c r="A273" s="136"/>
      <c r="B273" s="136"/>
      <c r="C273" s="133"/>
      <c r="D273" s="133"/>
      <c r="E273" s="133"/>
      <c r="F273" s="133"/>
      <c r="G273" s="99"/>
      <c r="H273" s="132"/>
      <c r="I273" s="132"/>
    </row>
    <row r="274" spans="1:9" ht="14.25">
      <c r="A274" s="135"/>
      <c r="B274" s="135"/>
      <c r="C274" s="133"/>
      <c r="D274" s="133"/>
      <c r="E274" s="133"/>
      <c r="F274" s="133"/>
      <c r="G274" s="133"/>
      <c r="H274" s="134"/>
      <c r="I274" s="134"/>
    </row>
    <row r="275" spans="1:9" ht="15">
      <c r="A275" s="102"/>
      <c r="B275" s="102"/>
      <c r="C275" s="99"/>
      <c r="D275" s="99"/>
      <c r="E275" s="99"/>
      <c r="F275" s="99"/>
      <c r="G275" s="99"/>
      <c r="H275" s="132"/>
      <c r="I275" s="132"/>
    </row>
    <row r="276" spans="1:9" ht="15">
      <c r="A276" s="103"/>
      <c r="B276" s="103"/>
      <c r="C276" s="99"/>
      <c r="D276" s="99"/>
      <c r="E276" s="99"/>
      <c r="F276" s="99"/>
      <c r="G276" s="99"/>
      <c r="H276" s="132"/>
      <c r="I276" s="132"/>
    </row>
    <row r="277" spans="1:9" ht="15">
      <c r="A277" s="103"/>
      <c r="B277" s="103"/>
      <c r="C277" s="99"/>
      <c r="D277" s="99"/>
      <c r="E277" s="99"/>
      <c r="F277" s="99"/>
      <c r="G277" s="99"/>
      <c r="H277" s="132"/>
      <c r="I277" s="132"/>
    </row>
    <row r="278" spans="1:9" ht="15">
      <c r="A278" s="103"/>
      <c r="B278" s="103"/>
      <c r="C278" s="99"/>
      <c r="D278" s="99"/>
      <c r="E278" s="99"/>
      <c r="F278" s="99"/>
      <c r="G278" s="99"/>
      <c r="H278" s="132"/>
      <c r="I278" s="132"/>
    </row>
    <row r="279" spans="1:9" ht="15">
      <c r="A279" s="135"/>
      <c r="B279" s="135"/>
      <c r="C279" s="99"/>
      <c r="D279" s="133"/>
      <c r="E279" s="133"/>
      <c r="F279" s="133"/>
      <c r="G279" s="133"/>
      <c r="H279" s="134"/>
      <c r="I279" s="134"/>
    </row>
    <row r="280" spans="1:9" ht="15">
      <c r="A280" s="131"/>
      <c r="B280" s="131"/>
      <c r="C280" s="99"/>
      <c r="D280" s="99"/>
      <c r="E280" s="99"/>
      <c r="F280" s="99"/>
      <c r="G280" s="99"/>
      <c r="H280" s="132"/>
      <c r="I280" s="132"/>
    </row>
    <row r="281" spans="1:9" ht="15">
      <c r="A281" s="131"/>
      <c r="B281" s="131"/>
      <c r="C281" s="99"/>
      <c r="D281" s="99"/>
      <c r="E281" s="99"/>
      <c r="F281" s="99"/>
      <c r="G281" s="99"/>
      <c r="H281" s="132"/>
      <c r="I281" s="132"/>
    </row>
    <row r="282" spans="1:9" ht="15">
      <c r="A282" s="131"/>
      <c r="B282" s="131"/>
      <c r="C282" s="99"/>
      <c r="D282" s="99"/>
      <c r="E282" s="99"/>
      <c r="F282" s="99"/>
      <c r="G282" s="99"/>
      <c r="H282" s="132"/>
      <c r="I282" s="132"/>
    </row>
    <row r="283" spans="1:9" ht="15">
      <c r="A283" s="131"/>
      <c r="B283" s="131"/>
      <c r="C283" s="99"/>
      <c r="D283" s="99"/>
      <c r="E283" s="99"/>
      <c r="F283" s="99"/>
      <c r="G283" s="99"/>
      <c r="H283" s="132"/>
      <c r="I283" s="132"/>
    </row>
    <row r="284" spans="1:9" ht="15">
      <c r="A284" s="98"/>
      <c r="B284" s="98"/>
      <c r="C284" s="99"/>
      <c r="D284" s="133"/>
      <c r="E284" s="133"/>
      <c r="F284" s="133"/>
      <c r="G284" s="133"/>
      <c r="H284" s="134"/>
      <c r="I284" s="134"/>
    </row>
    <row r="285" spans="1:9" s="9" customFormat="1" ht="14.25">
      <c r="A285" s="135"/>
      <c r="B285" s="135"/>
      <c r="C285" s="133"/>
      <c r="D285" s="133"/>
      <c r="E285" s="133"/>
      <c r="F285" s="133"/>
      <c r="G285" s="133"/>
      <c r="H285" s="134"/>
      <c r="I285" s="134"/>
    </row>
    <row r="286" spans="1:9" ht="14.25">
      <c r="A286" s="135"/>
      <c r="B286" s="135"/>
      <c r="C286" s="133"/>
      <c r="D286" s="133"/>
      <c r="E286" s="133"/>
      <c r="F286" s="133"/>
      <c r="G286" s="133"/>
      <c r="H286" s="134"/>
      <c r="I286" s="134"/>
    </row>
    <row r="287" spans="1:9" ht="15">
      <c r="A287" s="103"/>
      <c r="B287" s="103"/>
      <c r="C287" s="99"/>
      <c r="D287" s="99"/>
      <c r="E287" s="99"/>
      <c r="F287" s="99"/>
      <c r="G287" s="99"/>
      <c r="H287" s="132"/>
      <c r="I287" s="132"/>
    </row>
    <row r="288" spans="1:9" ht="15">
      <c r="A288" s="131"/>
      <c r="B288" s="131"/>
      <c r="C288" s="99"/>
      <c r="D288" s="99"/>
      <c r="E288" s="99"/>
      <c r="F288" s="99"/>
      <c r="G288" s="99"/>
      <c r="H288" s="132"/>
      <c r="I288" s="132"/>
    </row>
    <row r="289" spans="1:9" ht="15">
      <c r="A289" s="131"/>
      <c r="B289" s="131"/>
      <c r="C289" s="99"/>
      <c r="D289" s="99"/>
      <c r="E289" s="99"/>
      <c r="F289" s="99"/>
      <c r="G289" s="99"/>
      <c r="H289" s="132"/>
      <c r="I289" s="132"/>
    </row>
    <row r="290" spans="1:9" ht="15">
      <c r="A290" s="131"/>
      <c r="B290" s="131"/>
      <c r="C290" s="99"/>
      <c r="D290" s="99"/>
      <c r="E290" s="99"/>
      <c r="F290" s="99"/>
      <c r="G290" s="99"/>
      <c r="H290" s="132"/>
      <c r="I290" s="132"/>
    </row>
    <row r="291" spans="1:9" s="9" customFormat="1" ht="14.25">
      <c r="A291" s="135"/>
      <c r="B291" s="135"/>
      <c r="C291" s="133"/>
      <c r="D291" s="133"/>
      <c r="E291" s="133"/>
      <c r="F291" s="133"/>
      <c r="G291" s="133"/>
      <c r="H291" s="134"/>
      <c r="I291" s="134"/>
    </row>
    <row r="292" spans="1:9" ht="14.25">
      <c r="A292" s="135"/>
      <c r="B292" s="135"/>
      <c r="C292" s="133"/>
      <c r="D292" s="133"/>
      <c r="E292" s="133"/>
      <c r="F292" s="133"/>
      <c r="G292" s="133"/>
      <c r="H292" s="134"/>
      <c r="I292" s="134"/>
    </row>
    <row r="293" spans="1:9" ht="15">
      <c r="A293" s="102"/>
      <c r="B293" s="102"/>
      <c r="C293" s="99"/>
      <c r="D293" s="99"/>
      <c r="E293" s="99"/>
      <c r="F293" s="99"/>
      <c r="G293" s="99"/>
      <c r="H293" s="132"/>
      <c r="I293" s="132"/>
    </row>
    <row r="294" spans="1:9" ht="15">
      <c r="A294" s="103"/>
      <c r="B294" s="103"/>
      <c r="C294" s="99"/>
      <c r="D294" s="99"/>
      <c r="E294" s="99"/>
      <c r="F294" s="99"/>
      <c r="G294" s="99"/>
      <c r="H294" s="132"/>
      <c r="I294" s="132"/>
    </row>
    <row r="295" spans="1:9" ht="15">
      <c r="A295" s="103"/>
      <c r="B295" s="103"/>
      <c r="C295" s="99"/>
      <c r="D295" s="99"/>
      <c r="E295" s="99"/>
      <c r="F295" s="99"/>
      <c r="G295" s="99"/>
      <c r="H295" s="132"/>
      <c r="I295" s="132"/>
    </row>
    <row r="296" spans="1:9" ht="15">
      <c r="A296" s="103"/>
      <c r="B296" s="103"/>
      <c r="C296" s="99"/>
      <c r="D296" s="99"/>
      <c r="E296" s="99"/>
      <c r="F296" s="99"/>
      <c r="G296" s="99"/>
      <c r="H296" s="132"/>
      <c r="I296" s="132"/>
    </row>
    <row r="297" spans="1:9" ht="14.25">
      <c r="A297" s="135"/>
      <c r="B297" s="135"/>
      <c r="C297" s="133"/>
      <c r="D297" s="133"/>
      <c r="E297" s="133"/>
      <c r="F297" s="133"/>
      <c r="G297" s="133"/>
      <c r="H297" s="134"/>
      <c r="I297" s="134"/>
    </row>
    <row r="298" spans="1:9" ht="15">
      <c r="A298" s="102"/>
      <c r="B298" s="102"/>
      <c r="C298" s="99"/>
      <c r="D298" s="99"/>
      <c r="E298" s="99"/>
      <c r="F298" s="99"/>
      <c r="G298" s="99"/>
      <c r="H298" s="132"/>
      <c r="I298" s="132"/>
    </row>
    <row r="299" spans="1:9" ht="15">
      <c r="A299" s="131"/>
      <c r="B299" s="131"/>
      <c r="C299" s="99"/>
      <c r="D299" s="99"/>
      <c r="E299" s="99"/>
      <c r="F299" s="99"/>
      <c r="G299" s="99"/>
      <c r="H299" s="132"/>
      <c r="I299" s="132"/>
    </row>
    <row r="300" spans="1:9" ht="15">
      <c r="A300" s="103"/>
      <c r="B300" s="103"/>
      <c r="C300" s="99"/>
      <c r="D300" s="99"/>
      <c r="E300" s="99"/>
      <c r="F300" s="99"/>
      <c r="G300" s="99"/>
      <c r="H300" s="132"/>
      <c r="I300" s="132"/>
    </row>
    <row r="301" spans="1:9" ht="15">
      <c r="A301" s="103"/>
      <c r="B301" s="103"/>
      <c r="C301" s="99"/>
      <c r="D301" s="99"/>
      <c r="E301" s="99"/>
      <c r="F301" s="99"/>
      <c r="G301" s="99"/>
      <c r="H301" s="132"/>
      <c r="I301" s="132"/>
    </row>
    <row r="302" spans="1:9" s="4" customFormat="1" ht="14.25">
      <c r="A302" s="98"/>
      <c r="B302" s="98"/>
      <c r="C302" s="133"/>
      <c r="D302" s="133"/>
      <c r="E302" s="133"/>
      <c r="F302" s="133"/>
      <c r="G302" s="133"/>
      <c r="H302" s="137"/>
      <c r="I302" s="137"/>
    </row>
    <row r="303" spans="1:9" ht="14.25">
      <c r="A303" s="138"/>
      <c r="B303" s="138"/>
      <c r="C303" s="133"/>
      <c r="D303" s="133"/>
      <c r="E303" s="133"/>
      <c r="F303" s="133"/>
      <c r="G303" s="133"/>
      <c r="H303" s="137"/>
      <c r="I303" s="137"/>
    </row>
    <row r="304" spans="1:9" ht="15">
      <c r="A304" s="139"/>
      <c r="B304" s="139"/>
      <c r="C304" s="133"/>
      <c r="D304" s="133"/>
      <c r="E304" s="133"/>
      <c r="F304" s="133"/>
      <c r="G304" s="133"/>
      <c r="H304" s="137"/>
      <c r="I304" s="137"/>
    </row>
    <row r="305" spans="1:9" ht="15">
      <c r="A305" s="101"/>
      <c r="B305" s="101"/>
      <c r="C305" s="133"/>
      <c r="D305" s="133"/>
      <c r="E305" s="133"/>
      <c r="F305" s="138"/>
      <c r="G305" s="133"/>
      <c r="H305" s="137"/>
      <c r="I305" s="137"/>
    </row>
    <row r="306" spans="1:9" ht="15">
      <c r="A306" s="103"/>
      <c r="B306" s="103"/>
      <c r="C306" s="99"/>
      <c r="D306" s="99"/>
      <c r="E306" s="99"/>
      <c r="F306" s="104"/>
      <c r="G306" s="99"/>
      <c r="H306" s="100"/>
      <c r="I306" s="100"/>
    </row>
    <row r="307" spans="1:9" ht="14.25">
      <c r="A307" s="136"/>
      <c r="B307" s="136"/>
      <c r="C307" s="133"/>
      <c r="D307" s="133"/>
      <c r="E307" s="133"/>
      <c r="F307" s="133"/>
      <c r="G307" s="133"/>
      <c r="H307" s="137"/>
      <c r="I307" s="137"/>
    </row>
    <row r="308" spans="1:9" ht="15">
      <c r="A308" s="101"/>
      <c r="B308" s="101"/>
      <c r="C308" s="133"/>
      <c r="D308" s="133"/>
      <c r="E308" s="133"/>
      <c r="F308" s="133"/>
      <c r="G308" s="133"/>
      <c r="H308" s="137"/>
      <c r="I308" s="137"/>
    </row>
    <row r="309" spans="1:9" ht="15">
      <c r="A309" s="101"/>
      <c r="B309" s="101"/>
      <c r="C309" s="133"/>
      <c r="D309" s="133"/>
      <c r="E309" s="133"/>
      <c r="F309" s="133"/>
      <c r="G309" s="133"/>
      <c r="H309" s="137"/>
      <c r="I309" s="137"/>
    </row>
    <row r="310" spans="1:9" ht="15">
      <c r="A310" s="101"/>
      <c r="B310" s="101"/>
      <c r="C310" s="133"/>
      <c r="D310" s="133"/>
      <c r="E310" s="133"/>
      <c r="F310" s="133"/>
      <c r="G310" s="133"/>
      <c r="H310" s="137"/>
      <c r="I310" s="137"/>
    </row>
    <row r="311" spans="1:9" ht="15">
      <c r="A311" s="101"/>
      <c r="B311" s="101"/>
      <c r="C311" s="133"/>
      <c r="D311" s="133"/>
      <c r="E311" s="133"/>
      <c r="F311" s="133"/>
      <c r="G311" s="133"/>
      <c r="H311" s="137"/>
      <c r="I311" s="137"/>
    </row>
    <row r="312" spans="1:9" ht="15">
      <c r="A312" s="101"/>
      <c r="B312" s="101"/>
      <c r="C312" s="133"/>
      <c r="D312" s="133"/>
      <c r="E312" s="133"/>
      <c r="F312" s="133"/>
      <c r="G312" s="133"/>
      <c r="H312" s="137"/>
      <c r="I312" s="137"/>
    </row>
    <row r="313" spans="1:9" ht="15">
      <c r="A313" s="101"/>
      <c r="B313" s="101"/>
      <c r="C313" s="133"/>
      <c r="D313" s="133"/>
      <c r="E313" s="133"/>
      <c r="F313" s="133"/>
      <c r="G313" s="133"/>
      <c r="H313" s="134"/>
      <c r="I313" s="134"/>
    </row>
    <row r="314" spans="1:9" ht="15">
      <c r="A314" s="101"/>
      <c r="B314" s="101"/>
      <c r="C314" s="133"/>
      <c r="D314" s="133"/>
      <c r="E314" s="133"/>
      <c r="F314" s="133"/>
      <c r="G314" s="133"/>
      <c r="H314" s="134"/>
      <c r="I314" s="134"/>
    </row>
    <row r="315" spans="1:9" ht="15">
      <c r="A315" s="101"/>
      <c r="B315" s="101"/>
      <c r="C315" s="133"/>
      <c r="D315" s="133"/>
      <c r="E315" s="133"/>
      <c r="F315" s="133"/>
      <c r="G315" s="133"/>
      <c r="H315" s="137"/>
      <c r="I315" s="137"/>
    </row>
    <row r="316" spans="1:9" ht="15">
      <c r="A316" s="101"/>
      <c r="B316" s="101"/>
      <c r="C316" s="133"/>
      <c r="D316" s="133"/>
      <c r="E316" s="133"/>
      <c r="F316" s="133"/>
      <c r="G316" s="133"/>
      <c r="H316" s="137"/>
      <c r="I316" s="137"/>
    </row>
    <row r="317" spans="1:9" ht="15">
      <c r="A317" s="101"/>
      <c r="B317" s="101"/>
      <c r="C317" s="133"/>
      <c r="D317" s="133"/>
      <c r="E317" s="133"/>
      <c r="F317" s="133"/>
      <c r="G317" s="133"/>
      <c r="H317" s="137"/>
      <c r="I317" s="137"/>
    </row>
    <row r="318" spans="1:9" ht="15">
      <c r="A318" s="101"/>
      <c r="B318" s="101"/>
      <c r="C318" s="133"/>
      <c r="D318" s="133"/>
      <c r="E318" s="133"/>
      <c r="F318" s="133"/>
      <c r="G318" s="133"/>
      <c r="H318" s="137"/>
      <c r="I318" s="137"/>
    </row>
    <row r="319" spans="1:9" ht="15">
      <c r="A319" s="101"/>
      <c r="B319" s="101"/>
      <c r="C319" s="133"/>
      <c r="D319" s="133"/>
      <c r="E319" s="133"/>
      <c r="F319" s="133"/>
      <c r="G319" s="133"/>
      <c r="H319" s="134"/>
      <c r="I319" s="134"/>
    </row>
    <row r="320" spans="1:9" ht="15">
      <c r="A320" s="101"/>
      <c r="B320" s="101"/>
      <c r="C320" s="133"/>
      <c r="D320" s="133"/>
      <c r="E320" s="133"/>
      <c r="F320" s="133"/>
      <c r="G320" s="133"/>
      <c r="H320" s="134"/>
      <c r="I320" s="134"/>
    </row>
    <row r="321" spans="1:9" ht="15">
      <c r="A321" s="101"/>
      <c r="B321" s="101"/>
      <c r="C321" s="133"/>
      <c r="D321" s="133"/>
      <c r="E321" s="133"/>
      <c r="F321" s="133"/>
      <c r="G321" s="133"/>
      <c r="H321" s="137"/>
      <c r="I321" s="137"/>
    </row>
    <row r="322" spans="1:9" ht="15">
      <c r="A322" s="101"/>
      <c r="B322" s="101"/>
      <c r="C322" s="133"/>
      <c r="D322" s="133"/>
      <c r="E322" s="133"/>
      <c r="F322" s="133"/>
      <c r="G322" s="133"/>
      <c r="H322" s="137"/>
      <c r="I322" s="137"/>
    </row>
    <row r="323" spans="1:9" ht="15">
      <c r="A323" s="101"/>
      <c r="B323" s="101"/>
      <c r="C323" s="133"/>
      <c r="D323" s="133"/>
      <c r="E323" s="133"/>
      <c r="F323" s="133"/>
      <c r="G323" s="133"/>
      <c r="H323" s="137"/>
      <c r="I323" s="137"/>
    </row>
    <row r="324" spans="1:9" ht="15">
      <c r="A324" s="101"/>
      <c r="B324" s="101"/>
      <c r="C324" s="133"/>
      <c r="D324" s="133"/>
      <c r="E324" s="133"/>
      <c r="F324" s="133"/>
      <c r="G324" s="133"/>
      <c r="H324" s="137"/>
      <c r="I324" s="137"/>
    </row>
    <row r="325" spans="1:9" ht="15">
      <c r="A325" s="101"/>
      <c r="B325" s="101"/>
      <c r="C325" s="133"/>
      <c r="D325" s="133"/>
      <c r="E325" s="133"/>
      <c r="F325" s="133"/>
      <c r="G325" s="133"/>
      <c r="H325" s="134"/>
      <c r="I325" s="134"/>
    </row>
    <row r="326" spans="1:9" ht="15">
      <c r="A326" s="101"/>
      <c r="B326" s="101"/>
      <c r="C326" s="133"/>
      <c r="D326" s="133"/>
      <c r="E326" s="133"/>
      <c r="F326" s="133"/>
      <c r="G326" s="133"/>
      <c r="H326" s="134"/>
      <c r="I326" s="134"/>
    </row>
    <row r="327" spans="1:9" ht="15">
      <c r="A327" s="101"/>
      <c r="B327" s="101"/>
      <c r="C327" s="133"/>
      <c r="D327" s="133"/>
      <c r="E327" s="133"/>
      <c r="F327" s="133"/>
      <c r="G327" s="133"/>
      <c r="H327" s="134"/>
      <c r="I327" s="134"/>
    </row>
    <row r="328" spans="1:9" ht="15">
      <c r="A328" s="103"/>
      <c r="B328" s="103"/>
      <c r="C328" s="99"/>
      <c r="D328" s="99"/>
      <c r="E328" s="99"/>
      <c r="F328" s="99"/>
      <c r="G328" s="99"/>
      <c r="H328" s="100"/>
      <c r="I328" s="100"/>
    </row>
    <row r="329" spans="1:9" ht="15">
      <c r="A329" s="102"/>
      <c r="B329" s="102"/>
      <c r="C329" s="99"/>
      <c r="D329" s="99"/>
      <c r="E329" s="99"/>
      <c r="F329" s="99"/>
      <c r="G329" s="99"/>
      <c r="H329" s="100"/>
      <c r="I329" s="100"/>
    </row>
    <row r="330" spans="1:9" ht="15">
      <c r="A330" s="103"/>
      <c r="B330" s="103"/>
      <c r="C330" s="99"/>
      <c r="D330" s="99"/>
      <c r="E330" s="99"/>
      <c r="F330" s="99"/>
      <c r="G330" s="99"/>
      <c r="H330" s="100"/>
      <c r="I330" s="100"/>
    </row>
    <row r="331" spans="1:9" ht="15">
      <c r="A331" s="103"/>
      <c r="B331" s="103"/>
      <c r="C331" s="99"/>
      <c r="D331" s="99"/>
      <c r="E331" s="99"/>
      <c r="F331" s="99"/>
      <c r="G331" s="99"/>
      <c r="H331" s="100"/>
      <c r="I331" s="100"/>
    </row>
    <row r="332" spans="1:9" ht="15">
      <c r="A332" s="103"/>
      <c r="B332" s="103"/>
      <c r="C332" s="99"/>
      <c r="D332" s="99"/>
      <c r="E332" s="99"/>
      <c r="F332" s="99"/>
      <c r="G332" s="99"/>
      <c r="H332" s="132"/>
      <c r="I332" s="132"/>
    </row>
    <row r="333" spans="1:9" ht="15">
      <c r="A333" s="103"/>
      <c r="B333" s="103"/>
      <c r="C333" s="99"/>
      <c r="D333" s="99"/>
      <c r="E333" s="99"/>
      <c r="F333" s="99"/>
      <c r="G333" s="99"/>
      <c r="H333" s="132"/>
      <c r="I333" s="132"/>
    </row>
    <row r="334" spans="1:9" ht="15">
      <c r="A334" s="103"/>
      <c r="B334" s="103"/>
      <c r="C334" s="99"/>
      <c r="D334" s="99"/>
      <c r="E334" s="99"/>
      <c r="F334" s="99"/>
      <c r="G334" s="99"/>
      <c r="H334" s="100"/>
      <c r="I334" s="100"/>
    </row>
    <row r="335" spans="1:9" ht="15">
      <c r="A335" s="98"/>
      <c r="B335" s="98"/>
      <c r="C335" s="133"/>
      <c r="D335" s="133"/>
      <c r="E335" s="133"/>
      <c r="F335" s="99"/>
      <c r="G335" s="99"/>
      <c r="H335" s="100"/>
      <c r="I335" s="100"/>
    </row>
    <row r="336" spans="1:9" ht="15">
      <c r="A336" s="98"/>
      <c r="B336" s="98"/>
      <c r="C336" s="133"/>
      <c r="D336" s="133"/>
      <c r="E336" s="133"/>
      <c r="F336" s="133"/>
      <c r="G336" s="99"/>
      <c r="H336" s="134"/>
      <c r="I336" s="134"/>
    </row>
    <row r="337" spans="1:9" ht="15">
      <c r="A337" s="101"/>
      <c r="B337" s="101"/>
      <c r="C337" s="99"/>
      <c r="D337" s="99"/>
      <c r="E337" s="99"/>
      <c r="F337" s="99"/>
      <c r="G337" s="99"/>
      <c r="H337" s="132"/>
      <c r="I337" s="132"/>
    </row>
    <row r="338" spans="1:9" ht="15">
      <c r="A338" s="102"/>
      <c r="B338" s="102"/>
      <c r="C338" s="99"/>
      <c r="D338" s="99"/>
      <c r="E338" s="99"/>
      <c r="F338" s="99"/>
      <c r="G338" s="99"/>
      <c r="H338" s="132"/>
      <c r="I338" s="132"/>
    </row>
    <row r="339" spans="1:9" ht="15">
      <c r="A339" s="103"/>
      <c r="B339" s="103"/>
      <c r="C339" s="99"/>
      <c r="D339" s="99"/>
      <c r="E339" s="99"/>
      <c r="F339" s="99"/>
      <c r="G339" s="99"/>
      <c r="H339" s="132"/>
      <c r="I339" s="132"/>
    </row>
    <row r="340" spans="1:9" ht="15">
      <c r="A340" s="103"/>
      <c r="B340" s="103"/>
      <c r="C340" s="99"/>
      <c r="D340" s="99"/>
      <c r="E340" s="99"/>
      <c r="F340" s="99"/>
      <c r="G340" s="99"/>
      <c r="H340" s="132"/>
      <c r="I340" s="132"/>
    </row>
    <row r="341" spans="1:9" ht="15">
      <c r="A341" s="98"/>
      <c r="B341" s="98"/>
      <c r="C341" s="133"/>
      <c r="D341" s="133"/>
      <c r="E341" s="133"/>
      <c r="F341" s="133"/>
      <c r="G341" s="99"/>
      <c r="H341" s="134"/>
      <c r="I341" s="134"/>
    </row>
    <row r="342" spans="1:9" ht="15">
      <c r="A342" s="101"/>
      <c r="B342" s="101"/>
      <c r="C342" s="99"/>
      <c r="D342" s="99"/>
      <c r="E342" s="99"/>
      <c r="F342" s="99"/>
      <c r="G342" s="99"/>
      <c r="H342" s="132"/>
      <c r="I342" s="132"/>
    </row>
    <row r="343" spans="1:9" ht="15">
      <c r="A343" s="102"/>
      <c r="B343" s="102"/>
      <c r="C343" s="99"/>
      <c r="D343" s="99"/>
      <c r="E343" s="99"/>
      <c r="F343" s="99"/>
      <c r="G343" s="99"/>
      <c r="H343" s="132"/>
      <c r="I343" s="132"/>
    </row>
    <row r="344" spans="1:9" ht="15">
      <c r="A344" s="103"/>
      <c r="B344" s="103"/>
      <c r="C344" s="99"/>
      <c r="D344" s="99"/>
      <c r="E344" s="99"/>
      <c r="F344" s="99"/>
      <c r="G344" s="99"/>
      <c r="H344" s="132"/>
      <c r="I344" s="132"/>
    </row>
    <row r="345" spans="1:9" ht="15">
      <c r="A345" s="103"/>
      <c r="B345" s="103"/>
      <c r="C345" s="99"/>
      <c r="D345" s="99"/>
      <c r="E345" s="99"/>
      <c r="F345" s="99"/>
      <c r="G345" s="99"/>
      <c r="H345" s="132"/>
      <c r="I345" s="132"/>
    </row>
    <row r="346" spans="1:9" ht="15">
      <c r="A346" s="131"/>
      <c r="B346" s="131"/>
      <c r="C346" s="99"/>
      <c r="D346" s="99"/>
      <c r="E346" s="99"/>
      <c r="F346" s="99"/>
      <c r="G346" s="99"/>
      <c r="H346" s="132"/>
      <c r="I346" s="132"/>
    </row>
    <row r="347" spans="1:9" ht="15">
      <c r="A347" s="98"/>
      <c r="B347" s="98"/>
      <c r="C347" s="99"/>
      <c r="D347" s="133"/>
      <c r="E347" s="133"/>
      <c r="F347" s="133"/>
      <c r="G347" s="133"/>
      <c r="H347" s="134"/>
      <c r="I347" s="134"/>
    </row>
    <row r="348" spans="1:9" ht="15">
      <c r="A348" s="101"/>
      <c r="B348" s="101"/>
      <c r="C348" s="99"/>
      <c r="D348" s="99"/>
      <c r="E348" s="99"/>
      <c r="F348" s="99"/>
      <c r="G348" s="99"/>
      <c r="H348" s="132"/>
      <c r="I348" s="132"/>
    </row>
    <row r="349" spans="1:9" ht="15">
      <c r="A349" s="131"/>
      <c r="B349" s="131"/>
      <c r="C349" s="99"/>
      <c r="D349" s="99"/>
      <c r="E349" s="99"/>
      <c r="F349" s="99"/>
      <c r="G349" s="99"/>
      <c r="H349" s="132"/>
      <c r="I349" s="132"/>
    </row>
    <row r="350" spans="1:9" ht="15">
      <c r="A350" s="131"/>
      <c r="B350" s="131"/>
      <c r="C350" s="99"/>
      <c r="D350" s="99"/>
      <c r="E350" s="99"/>
      <c r="F350" s="99"/>
      <c r="G350" s="99"/>
      <c r="H350" s="132"/>
      <c r="I350" s="132"/>
    </row>
    <row r="351" spans="1:9" ht="15">
      <c r="A351" s="131"/>
      <c r="B351" s="131"/>
      <c r="C351" s="99"/>
      <c r="D351" s="99"/>
      <c r="E351" s="99"/>
      <c r="F351" s="99"/>
      <c r="G351" s="99"/>
      <c r="H351" s="132"/>
      <c r="I351" s="132"/>
    </row>
    <row r="352" spans="1:9" ht="15">
      <c r="A352" s="101"/>
      <c r="B352" s="101"/>
      <c r="C352" s="99"/>
      <c r="D352" s="133"/>
      <c r="E352" s="133"/>
      <c r="F352" s="133"/>
      <c r="G352" s="133"/>
      <c r="H352" s="100"/>
      <c r="I352" s="100"/>
    </row>
    <row r="353" spans="1:9" ht="15">
      <c r="A353" s="102"/>
      <c r="B353" s="102"/>
      <c r="C353" s="99"/>
      <c r="D353" s="99"/>
      <c r="E353" s="99"/>
      <c r="F353" s="99"/>
      <c r="G353" s="99"/>
      <c r="H353" s="100"/>
      <c r="I353" s="100"/>
    </row>
    <row r="354" spans="1:9" ht="15">
      <c r="A354" s="103"/>
      <c r="B354" s="103"/>
      <c r="C354" s="99"/>
      <c r="D354" s="99"/>
      <c r="E354" s="99"/>
      <c r="F354" s="99"/>
      <c r="G354" s="99"/>
      <c r="H354" s="100"/>
      <c r="I354" s="100"/>
    </row>
    <row r="355" spans="1:9" ht="15">
      <c r="A355" s="103"/>
      <c r="B355" s="103"/>
      <c r="C355" s="99"/>
      <c r="D355" s="99"/>
      <c r="E355" s="99"/>
      <c r="F355" s="99"/>
      <c r="G355" s="99"/>
      <c r="H355" s="100"/>
      <c r="I355" s="100"/>
    </row>
    <row r="356" spans="1:9" ht="15">
      <c r="A356" s="103"/>
      <c r="B356" s="103"/>
      <c r="C356" s="99"/>
      <c r="D356" s="99"/>
      <c r="E356" s="99"/>
      <c r="F356" s="99"/>
      <c r="G356" s="99"/>
      <c r="H356" s="132"/>
      <c r="I356" s="132"/>
    </row>
    <row r="357" spans="1:9" ht="15">
      <c r="A357" s="103"/>
      <c r="B357" s="103"/>
      <c r="C357" s="99"/>
      <c r="D357" s="99"/>
      <c r="E357" s="99"/>
      <c r="F357" s="99"/>
      <c r="G357" s="99"/>
      <c r="H357" s="132"/>
      <c r="I357" s="132"/>
    </row>
    <row r="358" spans="1:9" ht="15">
      <c r="A358" s="98"/>
      <c r="B358" s="98"/>
      <c r="C358" s="99"/>
      <c r="D358" s="99"/>
      <c r="E358" s="99"/>
      <c r="F358" s="133"/>
      <c r="G358" s="133"/>
      <c r="H358" s="134"/>
      <c r="I358" s="134"/>
    </row>
    <row r="359" spans="1:9" ht="15">
      <c r="A359" s="101"/>
      <c r="B359" s="101"/>
      <c r="C359" s="99"/>
      <c r="D359" s="99"/>
      <c r="E359" s="99"/>
      <c r="F359" s="99"/>
      <c r="G359" s="99"/>
      <c r="H359" s="132"/>
      <c r="I359" s="132"/>
    </row>
    <row r="360" spans="1:9" ht="15">
      <c r="A360" s="102"/>
      <c r="B360" s="102"/>
      <c r="C360" s="99"/>
      <c r="D360" s="99"/>
      <c r="E360" s="99"/>
      <c r="F360" s="99"/>
      <c r="G360" s="99"/>
      <c r="H360" s="132"/>
      <c r="I360" s="132"/>
    </row>
    <row r="361" spans="1:9" ht="15">
      <c r="A361" s="103"/>
      <c r="B361" s="103"/>
      <c r="C361" s="99"/>
      <c r="D361" s="99"/>
      <c r="E361" s="99"/>
      <c r="F361" s="99"/>
      <c r="G361" s="99"/>
      <c r="H361" s="132"/>
      <c r="I361" s="132"/>
    </row>
    <row r="362" spans="1:9" ht="15">
      <c r="A362" s="103"/>
      <c r="B362" s="103"/>
      <c r="C362" s="99"/>
      <c r="D362" s="99"/>
      <c r="E362" s="99"/>
      <c r="F362" s="99"/>
      <c r="G362" s="99"/>
      <c r="H362" s="132"/>
      <c r="I362" s="132"/>
    </row>
    <row r="363" spans="1:9" ht="15">
      <c r="A363" s="103"/>
      <c r="B363" s="103"/>
      <c r="C363" s="99"/>
      <c r="D363" s="99"/>
      <c r="E363" s="99"/>
      <c r="F363" s="99"/>
      <c r="G363" s="99"/>
      <c r="H363" s="132"/>
      <c r="I363" s="132"/>
    </row>
    <row r="364" spans="1:9" ht="15">
      <c r="A364" s="103"/>
      <c r="B364" s="103"/>
      <c r="C364" s="99"/>
      <c r="D364" s="99"/>
      <c r="E364" s="99"/>
      <c r="F364" s="99"/>
      <c r="G364" s="99"/>
      <c r="H364" s="132"/>
      <c r="I364" s="132"/>
    </row>
    <row r="365" spans="1:9" ht="15">
      <c r="A365" s="103"/>
      <c r="B365" s="103"/>
      <c r="C365" s="99"/>
      <c r="D365" s="99"/>
      <c r="E365" s="99"/>
      <c r="F365" s="99"/>
      <c r="G365" s="99"/>
      <c r="H365" s="132"/>
      <c r="I365" s="132"/>
    </row>
    <row r="366" spans="1:9" ht="15">
      <c r="A366" s="131"/>
      <c r="B366" s="131"/>
      <c r="C366" s="99"/>
      <c r="D366" s="99"/>
      <c r="E366" s="99"/>
      <c r="F366" s="99"/>
      <c r="G366" s="99"/>
      <c r="H366" s="132"/>
      <c r="I366" s="132"/>
    </row>
    <row r="367" spans="1:9" ht="15">
      <c r="A367" s="131"/>
      <c r="B367" s="131"/>
      <c r="C367" s="99"/>
      <c r="D367" s="99"/>
      <c r="E367" s="99"/>
      <c r="F367" s="99"/>
      <c r="G367" s="99"/>
      <c r="H367" s="132"/>
      <c r="I367" s="132"/>
    </row>
    <row r="368" spans="1:9" ht="15">
      <c r="A368" s="131"/>
      <c r="B368" s="131"/>
      <c r="C368" s="99"/>
      <c r="D368" s="99"/>
      <c r="E368" s="99"/>
      <c r="F368" s="99"/>
      <c r="G368" s="99"/>
      <c r="H368" s="132"/>
      <c r="I368" s="132"/>
    </row>
    <row r="369" spans="1:9" ht="15">
      <c r="A369" s="102"/>
      <c r="B369" s="102"/>
      <c r="C369" s="99"/>
      <c r="D369" s="99"/>
      <c r="E369" s="99"/>
      <c r="F369" s="99"/>
      <c r="G369" s="99"/>
      <c r="H369" s="100"/>
      <c r="I369" s="100"/>
    </row>
    <row r="370" spans="1:9" ht="15">
      <c r="A370" s="140"/>
      <c r="B370" s="140"/>
      <c r="C370" s="99"/>
      <c r="D370" s="99"/>
      <c r="E370" s="99"/>
      <c r="F370" s="99"/>
      <c r="G370" s="141"/>
      <c r="H370" s="100"/>
      <c r="I370" s="100"/>
    </row>
    <row r="371" spans="1:9" ht="15">
      <c r="A371" s="103"/>
      <c r="B371" s="103"/>
      <c r="C371" s="99"/>
      <c r="D371" s="99"/>
      <c r="E371" s="99"/>
      <c r="F371" s="99"/>
      <c r="G371" s="141"/>
      <c r="H371" s="100"/>
      <c r="I371" s="100"/>
    </row>
    <row r="372" spans="1:9" ht="15">
      <c r="A372" s="103"/>
      <c r="B372" s="103"/>
      <c r="C372" s="99"/>
      <c r="D372" s="99"/>
      <c r="E372" s="99"/>
      <c r="F372" s="99"/>
      <c r="G372" s="141"/>
      <c r="H372" s="132"/>
      <c r="I372" s="132"/>
    </row>
    <row r="373" spans="1:9" s="4" customFormat="1" ht="15">
      <c r="A373" s="103"/>
      <c r="B373" s="103"/>
      <c r="C373" s="99"/>
      <c r="D373" s="99"/>
      <c r="E373" s="99"/>
      <c r="F373" s="99"/>
      <c r="G373" s="141"/>
      <c r="H373" s="100"/>
      <c r="I373" s="100"/>
    </row>
    <row r="374" spans="1:9" s="4" customFormat="1" ht="15">
      <c r="A374" s="103"/>
      <c r="B374" s="103"/>
      <c r="C374" s="99"/>
      <c r="D374" s="99"/>
      <c r="E374" s="99"/>
      <c r="F374" s="99"/>
      <c r="G374" s="141"/>
      <c r="H374" s="132"/>
      <c r="I374" s="132"/>
    </row>
    <row r="375" spans="1:9" ht="15">
      <c r="A375" s="102"/>
      <c r="B375" s="102"/>
      <c r="C375" s="99"/>
      <c r="D375" s="99"/>
      <c r="E375" s="99"/>
      <c r="F375" s="99"/>
      <c r="G375" s="99"/>
      <c r="H375" s="100"/>
      <c r="I375" s="100"/>
    </row>
    <row r="376" spans="1:9" ht="15">
      <c r="A376" s="103"/>
      <c r="B376" s="103"/>
      <c r="C376" s="99"/>
      <c r="D376" s="99"/>
      <c r="E376" s="99"/>
      <c r="F376" s="99"/>
      <c r="G376" s="99"/>
      <c r="H376" s="100"/>
      <c r="I376" s="100"/>
    </row>
    <row r="377" spans="1:9" ht="15">
      <c r="A377" s="103"/>
      <c r="B377" s="103"/>
      <c r="C377" s="99"/>
      <c r="D377" s="99"/>
      <c r="E377" s="99"/>
      <c r="F377" s="99"/>
      <c r="G377" s="99"/>
      <c r="H377" s="100"/>
      <c r="I377" s="100"/>
    </row>
    <row r="378" spans="1:9" ht="15">
      <c r="A378" s="103"/>
      <c r="B378" s="103"/>
      <c r="C378" s="99"/>
      <c r="D378" s="99"/>
      <c r="E378" s="99"/>
      <c r="F378" s="99"/>
      <c r="G378" s="99"/>
      <c r="H378" s="132"/>
      <c r="I378" s="132"/>
    </row>
    <row r="379" spans="1:9" ht="15">
      <c r="A379" s="103"/>
      <c r="B379" s="103"/>
      <c r="C379" s="99"/>
      <c r="D379" s="99"/>
      <c r="E379" s="99"/>
      <c r="F379" s="99"/>
      <c r="G379" s="99"/>
      <c r="H379" s="132"/>
      <c r="I379" s="132"/>
    </row>
    <row r="380" spans="1:9" ht="15">
      <c r="A380" s="101"/>
      <c r="B380" s="101"/>
      <c r="C380" s="133"/>
      <c r="D380" s="133"/>
      <c r="E380" s="133"/>
      <c r="F380" s="138"/>
      <c r="G380" s="133"/>
      <c r="H380" s="137"/>
      <c r="I380" s="137"/>
    </row>
    <row r="381" spans="1:9" ht="15">
      <c r="A381" s="101"/>
      <c r="B381" s="101"/>
      <c r="C381" s="133"/>
      <c r="D381" s="133"/>
      <c r="E381" s="133"/>
      <c r="F381" s="138"/>
      <c r="G381" s="133"/>
      <c r="H381" s="137"/>
      <c r="I381" s="137"/>
    </row>
    <row r="382" spans="1:9" ht="15">
      <c r="A382" s="103"/>
      <c r="B382" s="103"/>
      <c r="C382" s="99"/>
      <c r="D382" s="99"/>
      <c r="E382" s="99"/>
      <c r="F382" s="104"/>
      <c r="G382" s="99"/>
      <c r="H382" s="100"/>
      <c r="I382" s="100"/>
    </row>
    <row r="383" spans="1:9" ht="15">
      <c r="A383" s="140"/>
      <c r="B383" s="140"/>
      <c r="C383" s="133"/>
      <c r="D383" s="133"/>
      <c r="E383" s="133"/>
      <c r="F383" s="138"/>
      <c r="G383" s="133"/>
      <c r="H383" s="137"/>
      <c r="I383" s="137"/>
    </row>
    <row r="384" spans="1:9" ht="15">
      <c r="A384" s="103"/>
      <c r="B384" s="103"/>
      <c r="C384" s="99"/>
      <c r="D384" s="99"/>
      <c r="E384" s="99"/>
      <c r="F384" s="104"/>
      <c r="G384" s="99"/>
      <c r="H384" s="100"/>
      <c r="I384" s="100"/>
    </row>
    <row r="385" spans="1:9" ht="15">
      <c r="A385" s="103"/>
      <c r="B385" s="103"/>
      <c r="C385" s="99"/>
      <c r="D385" s="99"/>
      <c r="E385" s="99"/>
      <c r="F385" s="104"/>
      <c r="G385" s="99"/>
      <c r="H385" s="100"/>
      <c r="I385" s="100"/>
    </row>
    <row r="386" spans="1:9" ht="15">
      <c r="A386" s="103"/>
      <c r="B386" s="103"/>
      <c r="C386" s="99"/>
      <c r="D386" s="99"/>
      <c r="E386" s="99"/>
      <c r="F386" s="104"/>
      <c r="G386" s="99"/>
      <c r="H386" s="100"/>
      <c r="I386" s="100"/>
    </row>
    <row r="387" spans="1:9" ht="15">
      <c r="A387" s="103"/>
      <c r="B387" s="103"/>
      <c r="C387" s="99"/>
      <c r="D387" s="99"/>
      <c r="E387" s="99"/>
      <c r="F387" s="104"/>
      <c r="G387" s="99"/>
      <c r="H387" s="100"/>
      <c r="I387" s="100"/>
    </row>
    <row r="388" spans="1:9" ht="15">
      <c r="A388" s="103"/>
      <c r="B388" s="103"/>
      <c r="C388" s="99"/>
      <c r="D388" s="99"/>
      <c r="E388" s="99"/>
      <c r="F388" s="104"/>
      <c r="G388" s="99"/>
      <c r="H388" s="132"/>
      <c r="I388" s="132"/>
    </row>
    <row r="389" spans="1:9" ht="14.25">
      <c r="A389" s="136"/>
      <c r="B389" s="136"/>
      <c r="C389" s="133"/>
      <c r="D389" s="133"/>
      <c r="E389" s="133"/>
      <c r="F389" s="133"/>
      <c r="G389" s="133"/>
      <c r="H389" s="137"/>
      <c r="I389" s="137"/>
    </row>
    <row r="390" spans="1:9" s="4" customFormat="1" ht="15">
      <c r="A390" s="101"/>
      <c r="B390" s="101"/>
      <c r="C390" s="133"/>
      <c r="D390" s="133"/>
      <c r="E390" s="133"/>
      <c r="F390" s="133"/>
      <c r="G390" s="142"/>
      <c r="H390" s="137"/>
      <c r="I390" s="137"/>
    </row>
    <row r="391" spans="1:9" ht="15">
      <c r="A391" s="101"/>
      <c r="B391" s="101"/>
      <c r="C391" s="133"/>
      <c r="D391" s="133"/>
      <c r="E391" s="133"/>
      <c r="F391" s="133"/>
      <c r="G391" s="133"/>
      <c r="H391" s="137"/>
      <c r="I391" s="137"/>
    </row>
    <row r="392" spans="1:9" ht="15">
      <c r="A392" s="103"/>
      <c r="B392" s="103"/>
      <c r="C392" s="99"/>
      <c r="D392" s="99"/>
      <c r="E392" s="99"/>
      <c r="F392" s="99"/>
      <c r="G392" s="99"/>
      <c r="H392" s="100"/>
      <c r="I392" s="100"/>
    </row>
    <row r="393" spans="1:9" ht="15">
      <c r="A393" s="103"/>
      <c r="B393" s="103"/>
      <c r="C393" s="99"/>
      <c r="D393" s="99"/>
      <c r="E393" s="99"/>
      <c r="F393" s="99"/>
      <c r="G393" s="99"/>
      <c r="H393" s="100"/>
      <c r="I393" s="100"/>
    </row>
    <row r="394" spans="1:9" ht="15">
      <c r="A394" s="103"/>
      <c r="B394" s="103"/>
      <c r="C394" s="99"/>
      <c r="D394" s="99"/>
      <c r="E394" s="99"/>
      <c r="F394" s="99"/>
      <c r="G394" s="99"/>
      <c r="H394" s="100"/>
      <c r="I394" s="100"/>
    </row>
    <row r="395" spans="1:9" ht="15">
      <c r="A395" s="103"/>
      <c r="B395" s="103"/>
      <c r="C395" s="99"/>
      <c r="D395" s="99"/>
      <c r="E395" s="99"/>
      <c r="F395" s="99"/>
      <c r="G395" s="99"/>
      <c r="H395" s="132"/>
      <c r="I395" s="132"/>
    </row>
    <row r="396" spans="1:9" ht="15">
      <c r="A396" s="103"/>
      <c r="B396" s="103"/>
      <c r="C396" s="99"/>
      <c r="D396" s="99"/>
      <c r="E396" s="99"/>
      <c r="F396" s="99"/>
      <c r="G396" s="99"/>
      <c r="H396" s="132"/>
      <c r="I396" s="132"/>
    </row>
    <row r="397" spans="1:9" ht="15">
      <c r="A397" s="103"/>
      <c r="B397" s="103"/>
      <c r="C397" s="99"/>
      <c r="D397" s="99"/>
      <c r="E397" s="99"/>
      <c r="F397" s="99"/>
      <c r="G397" s="99"/>
      <c r="H397" s="132"/>
      <c r="I397" s="132"/>
    </row>
    <row r="398" spans="1:9" ht="15">
      <c r="A398" s="103"/>
      <c r="B398" s="103"/>
      <c r="C398" s="99"/>
      <c r="D398" s="99"/>
      <c r="E398" s="99"/>
      <c r="F398" s="99"/>
      <c r="G398" s="99"/>
      <c r="H398" s="132"/>
      <c r="I398" s="132"/>
    </row>
    <row r="399" spans="1:9" ht="15">
      <c r="A399" s="103"/>
      <c r="B399" s="103"/>
      <c r="C399" s="99"/>
      <c r="D399" s="99"/>
      <c r="E399" s="99"/>
      <c r="F399" s="99"/>
      <c r="G399" s="99"/>
      <c r="H399" s="100"/>
      <c r="I399" s="100"/>
    </row>
    <row r="400" spans="1:9" ht="15">
      <c r="A400" s="103"/>
      <c r="B400" s="103"/>
      <c r="C400" s="99"/>
      <c r="D400" s="99"/>
      <c r="E400" s="99"/>
      <c r="F400" s="99"/>
      <c r="G400" s="99"/>
      <c r="H400" s="132"/>
      <c r="I400" s="132"/>
    </row>
    <row r="401" spans="1:9" ht="15">
      <c r="A401" s="103"/>
      <c r="B401" s="103"/>
      <c r="C401" s="99"/>
      <c r="D401" s="99"/>
      <c r="E401" s="99"/>
      <c r="F401" s="99"/>
      <c r="G401" s="99"/>
      <c r="H401" s="132"/>
      <c r="I401" s="132"/>
    </row>
    <row r="402" spans="1:9" ht="15">
      <c r="A402" s="101"/>
      <c r="B402" s="101"/>
      <c r="C402" s="99"/>
      <c r="D402" s="99"/>
      <c r="E402" s="99"/>
      <c r="F402" s="99"/>
      <c r="G402" s="99"/>
      <c r="H402" s="100"/>
      <c r="I402" s="100"/>
    </row>
    <row r="403" spans="1:9" ht="15">
      <c r="A403" s="102"/>
      <c r="B403" s="102"/>
      <c r="C403" s="99"/>
      <c r="D403" s="99"/>
      <c r="E403" s="99"/>
      <c r="F403" s="99"/>
      <c r="G403" s="99"/>
      <c r="H403" s="100"/>
      <c r="I403" s="100"/>
    </row>
    <row r="404" spans="1:9" ht="15">
      <c r="A404" s="103"/>
      <c r="B404" s="103"/>
      <c r="C404" s="99"/>
      <c r="D404" s="99"/>
      <c r="E404" s="99"/>
      <c r="F404" s="99"/>
      <c r="G404" s="99"/>
      <c r="H404" s="100"/>
      <c r="I404" s="100"/>
    </row>
    <row r="405" spans="1:9" ht="15">
      <c r="A405" s="103"/>
      <c r="B405" s="103"/>
      <c r="C405" s="99"/>
      <c r="D405" s="99"/>
      <c r="E405" s="99"/>
      <c r="F405" s="99"/>
      <c r="G405" s="99"/>
      <c r="H405" s="100"/>
      <c r="I405" s="100"/>
    </row>
    <row r="406" spans="1:9" ht="15">
      <c r="A406" s="103"/>
      <c r="B406" s="103"/>
      <c r="C406" s="99"/>
      <c r="D406" s="99"/>
      <c r="E406" s="99"/>
      <c r="F406" s="99"/>
      <c r="G406" s="99"/>
      <c r="H406" s="132"/>
      <c r="I406" s="132"/>
    </row>
    <row r="407" spans="1:9" ht="15">
      <c r="A407" s="103"/>
      <c r="B407" s="103"/>
      <c r="C407" s="99"/>
      <c r="D407" s="99"/>
      <c r="E407" s="99"/>
      <c r="F407" s="99"/>
      <c r="G407" s="99"/>
      <c r="H407" s="132"/>
      <c r="I407" s="132"/>
    </row>
    <row r="408" spans="1:9" ht="15">
      <c r="A408" s="103"/>
      <c r="B408" s="103"/>
      <c r="C408" s="99"/>
      <c r="D408" s="99"/>
      <c r="E408" s="99"/>
      <c r="F408" s="99"/>
      <c r="G408" s="99"/>
      <c r="H408" s="132"/>
      <c r="I408" s="132"/>
    </row>
    <row r="409" spans="1:9" ht="15">
      <c r="A409" s="103"/>
      <c r="B409" s="103"/>
      <c r="C409" s="99"/>
      <c r="D409" s="99"/>
      <c r="E409" s="99"/>
      <c r="F409" s="99"/>
      <c r="G409" s="99"/>
      <c r="H409" s="100"/>
      <c r="I409" s="100"/>
    </row>
    <row r="410" spans="1:9" ht="15">
      <c r="A410" s="103"/>
      <c r="B410" s="103"/>
      <c r="C410" s="99"/>
      <c r="D410" s="99"/>
      <c r="E410" s="99"/>
      <c r="F410" s="99"/>
      <c r="G410" s="99"/>
      <c r="H410" s="132"/>
      <c r="I410" s="132"/>
    </row>
    <row r="411" spans="1:9" ht="15">
      <c r="A411" s="103"/>
      <c r="B411" s="103"/>
      <c r="C411" s="99"/>
      <c r="D411" s="99"/>
      <c r="E411" s="99"/>
      <c r="F411" s="99"/>
      <c r="G411" s="99"/>
      <c r="H411" s="132"/>
      <c r="I411" s="132"/>
    </row>
    <row r="412" spans="1:9" ht="15">
      <c r="A412" s="101"/>
      <c r="B412" s="101"/>
      <c r="C412" s="99"/>
      <c r="D412" s="99"/>
      <c r="E412" s="99"/>
      <c r="F412" s="99"/>
      <c r="G412" s="99"/>
      <c r="H412" s="100"/>
      <c r="I412" s="100"/>
    </row>
    <row r="413" spans="1:9" ht="15">
      <c r="A413" s="102"/>
      <c r="B413" s="102"/>
      <c r="C413" s="99"/>
      <c r="D413" s="99"/>
      <c r="E413" s="99"/>
      <c r="F413" s="99"/>
      <c r="G413" s="99"/>
      <c r="H413" s="100"/>
      <c r="I413" s="100"/>
    </row>
    <row r="414" spans="1:9" ht="15">
      <c r="A414" s="103"/>
      <c r="B414" s="103"/>
      <c r="C414" s="99"/>
      <c r="D414" s="99"/>
      <c r="E414" s="99"/>
      <c r="F414" s="99"/>
      <c r="G414" s="99"/>
      <c r="H414" s="100"/>
      <c r="I414" s="100"/>
    </row>
    <row r="415" spans="1:9" ht="15">
      <c r="A415" s="103"/>
      <c r="B415" s="103"/>
      <c r="C415" s="99"/>
      <c r="D415" s="99"/>
      <c r="E415" s="99"/>
      <c r="F415" s="99"/>
      <c r="G415" s="99"/>
      <c r="H415" s="100"/>
      <c r="I415" s="100"/>
    </row>
    <row r="416" spans="1:9" ht="15">
      <c r="A416" s="103"/>
      <c r="B416" s="103"/>
      <c r="C416" s="99"/>
      <c r="D416" s="99"/>
      <c r="E416" s="99"/>
      <c r="F416" s="99"/>
      <c r="G416" s="99"/>
      <c r="H416" s="132"/>
      <c r="I416" s="132"/>
    </row>
    <row r="417" spans="1:9" ht="15">
      <c r="A417" s="103"/>
      <c r="B417" s="103"/>
      <c r="C417" s="99"/>
      <c r="D417" s="99"/>
      <c r="E417" s="99"/>
      <c r="F417" s="99"/>
      <c r="G417" s="99"/>
      <c r="H417" s="132"/>
      <c r="I417" s="132"/>
    </row>
    <row r="418" spans="1:9" ht="15">
      <c r="A418" s="103"/>
      <c r="B418" s="103"/>
      <c r="C418" s="99"/>
      <c r="D418" s="99"/>
      <c r="E418" s="99"/>
      <c r="F418" s="99"/>
      <c r="G418" s="99"/>
      <c r="H418" s="100"/>
      <c r="I418" s="100"/>
    </row>
    <row r="419" spans="1:9" ht="15">
      <c r="A419" s="103"/>
      <c r="B419" s="103"/>
      <c r="C419" s="99"/>
      <c r="D419" s="99"/>
      <c r="E419" s="99"/>
      <c r="F419" s="99"/>
      <c r="G419" s="99"/>
      <c r="H419" s="132"/>
      <c r="I419" s="132"/>
    </row>
    <row r="420" spans="1:9" ht="15">
      <c r="A420" s="103"/>
      <c r="B420" s="103"/>
      <c r="C420" s="99"/>
      <c r="D420" s="99"/>
      <c r="E420" s="99"/>
      <c r="F420" s="99"/>
      <c r="G420" s="99"/>
      <c r="H420" s="132"/>
      <c r="I420" s="132"/>
    </row>
    <row r="421" spans="1:9" ht="15">
      <c r="A421" s="101"/>
      <c r="B421" s="101"/>
      <c r="C421" s="99"/>
      <c r="D421" s="99"/>
      <c r="E421" s="99"/>
      <c r="F421" s="99"/>
      <c r="G421" s="99"/>
      <c r="H421" s="100"/>
      <c r="I421" s="100"/>
    </row>
    <row r="422" spans="1:9" ht="15">
      <c r="A422" s="102"/>
      <c r="B422" s="102"/>
      <c r="C422" s="99"/>
      <c r="D422" s="99"/>
      <c r="E422" s="99"/>
      <c r="F422" s="99"/>
      <c r="G422" s="99"/>
      <c r="H422" s="100"/>
      <c r="I422" s="100"/>
    </row>
    <row r="423" spans="1:9" ht="15">
      <c r="A423" s="103"/>
      <c r="B423" s="103"/>
      <c r="C423" s="99"/>
      <c r="D423" s="99"/>
      <c r="E423" s="99"/>
      <c r="F423" s="99"/>
      <c r="G423" s="99"/>
      <c r="H423" s="100"/>
      <c r="I423" s="100"/>
    </row>
    <row r="424" spans="1:9" ht="15">
      <c r="A424" s="103"/>
      <c r="B424" s="103"/>
      <c r="C424" s="99"/>
      <c r="D424" s="99"/>
      <c r="E424" s="99"/>
      <c r="F424" s="99"/>
      <c r="G424" s="99"/>
      <c r="H424" s="100"/>
      <c r="I424" s="100"/>
    </row>
    <row r="425" spans="1:9" ht="15">
      <c r="A425" s="103"/>
      <c r="B425" s="103"/>
      <c r="C425" s="99"/>
      <c r="D425" s="99"/>
      <c r="E425" s="99"/>
      <c r="F425" s="99"/>
      <c r="G425" s="99"/>
      <c r="H425" s="132"/>
      <c r="I425" s="132"/>
    </row>
    <row r="426" spans="1:9" ht="15">
      <c r="A426" s="103"/>
      <c r="B426" s="103"/>
      <c r="C426" s="99"/>
      <c r="D426" s="99"/>
      <c r="E426" s="99"/>
      <c r="F426" s="99"/>
      <c r="G426" s="99"/>
      <c r="H426" s="132"/>
      <c r="I426" s="132"/>
    </row>
    <row r="427" spans="1:9" ht="15">
      <c r="A427" s="103"/>
      <c r="B427" s="103"/>
      <c r="C427" s="99"/>
      <c r="D427" s="99"/>
      <c r="E427" s="99"/>
      <c r="F427" s="99"/>
      <c r="G427" s="99"/>
      <c r="H427" s="100"/>
      <c r="I427" s="100"/>
    </row>
    <row r="428" spans="1:9" ht="15">
      <c r="A428" s="103"/>
      <c r="B428" s="103"/>
      <c r="C428" s="99"/>
      <c r="D428" s="99"/>
      <c r="E428" s="99"/>
      <c r="F428" s="99"/>
      <c r="G428" s="99"/>
      <c r="H428" s="132"/>
      <c r="I428" s="132"/>
    </row>
    <row r="429" spans="1:9" ht="15">
      <c r="A429" s="103"/>
      <c r="B429" s="103"/>
      <c r="C429" s="99"/>
      <c r="D429" s="99"/>
      <c r="E429" s="99"/>
      <c r="F429" s="99"/>
      <c r="G429" s="99"/>
      <c r="H429" s="132"/>
      <c r="I429" s="132"/>
    </row>
    <row r="430" spans="1:9" ht="14.25">
      <c r="A430" s="136"/>
      <c r="B430" s="136"/>
      <c r="C430" s="133"/>
      <c r="D430" s="133"/>
      <c r="E430" s="133"/>
      <c r="F430" s="133"/>
      <c r="G430" s="133"/>
      <c r="H430" s="137"/>
      <c r="I430" s="137"/>
    </row>
    <row r="431" spans="1:9" ht="15">
      <c r="A431" s="103"/>
      <c r="B431" s="103"/>
      <c r="C431" s="99"/>
      <c r="D431" s="99"/>
      <c r="E431" s="99"/>
      <c r="F431" s="99"/>
      <c r="G431" s="99"/>
      <c r="H431" s="100"/>
      <c r="I431" s="100"/>
    </row>
    <row r="432" spans="1:9" ht="15">
      <c r="A432" s="103"/>
      <c r="B432" s="103"/>
      <c r="C432" s="99"/>
      <c r="D432" s="99"/>
      <c r="E432" s="99"/>
      <c r="F432" s="99"/>
      <c r="G432" s="99"/>
      <c r="H432" s="100"/>
      <c r="I432" s="100"/>
    </row>
    <row r="433" spans="1:9" ht="15">
      <c r="A433" s="103"/>
      <c r="B433" s="103"/>
      <c r="C433" s="99"/>
      <c r="D433" s="99"/>
      <c r="E433" s="99"/>
      <c r="F433" s="99"/>
      <c r="G433" s="99"/>
      <c r="H433" s="100"/>
      <c r="I433" s="100"/>
    </row>
    <row r="434" spans="1:9" ht="15">
      <c r="A434" s="103"/>
      <c r="B434" s="103"/>
      <c r="C434" s="99"/>
      <c r="D434" s="99"/>
      <c r="E434" s="99"/>
      <c r="F434" s="99"/>
      <c r="G434" s="99"/>
      <c r="H434" s="132"/>
      <c r="I434" s="132"/>
    </row>
    <row r="435" spans="1:9" ht="15">
      <c r="A435" s="103"/>
      <c r="B435" s="103"/>
      <c r="C435" s="99"/>
      <c r="D435" s="99"/>
      <c r="E435" s="99"/>
      <c r="F435" s="99"/>
      <c r="G435" s="99"/>
      <c r="H435" s="132"/>
      <c r="I435" s="132"/>
    </row>
    <row r="436" spans="1:9" ht="15">
      <c r="A436" s="103"/>
      <c r="B436" s="103"/>
      <c r="C436" s="99"/>
      <c r="D436" s="99"/>
      <c r="E436" s="99"/>
      <c r="F436" s="99"/>
      <c r="G436" s="99"/>
      <c r="H436" s="132"/>
      <c r="I436" s="132"/>
    </row>
    <row r="437" spans="1:9" ht="15">
      <c r="A437" s="103"/>
      <c r="B437" s="103"/>
      <c r="C437" s="99"/>
      <c r="D437" s="99"/>
      <c r="E437" s="99"/>
      <c r="F437" s="99"/>
      <c r="G437" s="99"/>
      <c r="H437" s="132"/>
      <c r="I437" s="132"/>
    </row>
    <row r="438" spans="1:9" ht="15">
      <c r="A438" s="103"/>
      <c r="B438" s="103"/>
      <c r="C438" s="99"/>
      <c r="D438" s="99"/>
      <c r="E438" s="99"/>
      <c r="F438" s="99"/>
      <c r="G438" s="99"/>
      <c r="H438" s="100"/>
      <c r="I438" s="100"/>
    </row>
    <row r="439" spans="1:9" ht="15">
      <c r="A439" s="103"/>
      <c r="B439" s="103"/>
      <c r="C439" s="99"/>
      <c r="D439" s="99"/>
      <c r="E439" s="99"/>
      <c r="F439" s="99"/>
      <c r="G439" s="99"/>
      <c r="H439" s="132"/>
      <c r="I439" s="132"/>
    </row>
    <row r="440" spans="1:9" ht="15">
      <c r="A440" s="103"/>
      <c r="B440" s="103"/>
      <c r="C440" s="99"/>
      <c r="D440" s="99"/>
      <c r="E440" s="99"/>
      <c r="F440" s="99"/>
      <c r="G440" s="99"/>
      <c r="H440" s="132"/>
      <c r="I440" s="132"/>
    </row>
    <row r="441" spans="1:9" ht="15">
      <c r="A441" s="102"/>
      <c r="B441" s="102"/>
      <c r="C441" s="99"/>
      <c r="D441" s="99"/>
      <c r="E441" s="99"/>
      <c r="F441" s="104"/>
      <c r="G441" s="99"/>
      <c r="H441" s="100"/>
      <c r="I441" s="100"/>
    </row>
    <row r="442" spans="1:9" ht="15">
      <c r="A442" s="101"/>
      <c r="B442" s="101"/>
      <c r="C442" s="99"/>
      <c r="D442" s="99"/>
      <c r="E442" s="99"/>
      <c r="F442" s="104"/>
      <c r="G442" s="99"/>
      <c r="H442" s="100"/>
      <c r="I442" s="100"/>
    </row>
    <row r="443" spans="1:9" ht="15">
      <c r="A443" s="103"/>
      <c r="B443" s="103"/>
      <c r="C443" s="99"/>
      <c r="D443" s="99"/>
      <c r="E443" s="99"/>
      <c r="F443" s="104"/>
      <c r="G443" s="99"/>
      <c r="H443" s="100"/>
      <c r="I443" s="100"/>
    </row>
    <row r="444" spans="1:9" ht="15">
      <c r="A444" s="103"/>
      <c r="B444" s="103"/>
      <c r="C444" s="99"/>
      <c r="D444" s="99"/>
      <c r="E444" s="99"/>
      <c r="F444" s="104"/>
      <c r="G444" s="99"/>
      <c r="H444" s="100"/>
      <c r="I444" s="100"/>
    </row>
    <row r="445" spans="1:9" ht="15">
      <c r="A445" s="103"/>
      <c r="B445" s="103"/>
      <c r="C445" s="99"/>
      <c r="D445" s="99"/>
      <c r="E445" s="99"/>
      <c r="F445" s="104"/>
      <c r="G445" s="99"/>
      <c r="H445" s="132"/>
      <c r="I445" s="132"/>
    </row>
    <row r="446" spans="1:9" ht="15">
      <c r="A446" s="103"/>
      <c r="B446" s="103"/>
      <c r="C446" s="99"/>
      <c r="D446" s="99"/>
      <c r="E446" s="99"/>
      <c r="F446" s="104"/>
      <c r="G446" s="99"/>
      <c r="H446" s="132"/>
      <c r="I446" s="132"/>
    </row>
    <row r="447" spans="1:9" ht="15">
      <c r="A447" s="103"/>
      <c r="B447" s="103"/>
      <c r="C447" s="99"/>
      <c r="D447" s="99"/>
      <c r="E447" s="99"/>
      <c r="F447" s="104"/>
      <c r="G447" s="99"/>
      <c r="H447" s="132"/>
      <c r="I447" s="132"/>
    </row>
    <row r="448" spans="1:9" ht="15">
      <c r="A448" s="103"/>
      <c r="B448" s="103"/>
      <c r="C448" s="99"/>
      <c r="D448" s="99"/>
      <c r="E448" s="99"/>
      <c r="F448" s="104"/>
      <c r="G448" s="99"/>
      <c r="H448" s="100"/>
      <c r="I448" s="100"/>
    </row>
    <row r="449" spans="1:9" ht="15">
      <c r="A449" s="103"/>
      <c r="B449" s="103"/>
      <c r="C449" s="99"/>
      <c r="D449" s="99"/>
      <c r="E449" s="99"/>
      <c r="F449" s="104"/>
      <c r="G449" s="99"/>
      <c r="H449" s="132"/>
      <c r="I449" s="132"/>
    </row>
    <row r="450" spans="1:9" ht="15">
      <c r="A450" s="103"/>
      <c r="B450" s="103"/>
      <c r="C450" s="99"/>
      <c r="D450" s="99"/>
      <c r="E450" s="99"/>
      <c r="F450" s="104"/>
      <c r="G450" s="99"/>
      <c r="H450" s="132"/>
      <c r="I450" s="132"/>
    </row>
    <row r="451" spans="1:9" ht="14.25">
      <c r="A451" s="98"/>
      <c r="B451" s="98"/>
      <c r="C451" s="133"/>
      <c r="D451" s="133"/>
      <c r="E451" s="133"/>
      <c r="F451" s="133"/>
      <c r="G451" s="133"/>
      <c r="H451" s="137"/>
      <c r="I451" s="137"/>
    </row>
    <row r="452" spans="1:9" ht="15">
      <c r="A452" s="136"/>
      <c r="B452" s="136"/>
      <c r="C452" s="99"/>
      <c r="D452" s="99"/>
      <c r="E452" s="99"/>
      <c r="F452" s="99"/>
      <c r="G452" s="99"/>
      <c r="H452" s="100"/>
      <c r="I452" s="100"/>
    </row>
    <row r="453" spans="1:9" ht="15">
      <c r="A453" s="102"/>
      <c r="B453" s="102"/>
      <c r="C453" s="99"/>
      <c r="D453" s="99"/>
      <c r="E453" s="99"/>
      <c r="F453" s="99"/>
      <c r="G453" s="99"/>
      <c r="H453" s="100"/>
      <c r="I453" s="100"/>
    </row>
    <row r="454" spans="1:9" ht="15">
      <c r="A454" s="101"/>
      <c r="B454" s="101"/>
      <c r="C454" s="99"/>
      <c r="D454" s="99"/>
      <c r="E454" s="99"/>
      <c r="F454" s="99"/>
      <c r="G454" s="99"/>
      <c r="H454" s="100"/>
      <c r="I454" s="100"/>
    </row>
    <row r="455" spans="1:9" ht="15">
      <c r="A455" s="102"/>
      <c r="B455" s="102"/>
      <c r="C455" s="99"/>
      <c r="D455" s="99"/>
      <c r="E455" s="99"/>
      <c r="F455" s="99"/>
      <c r="G455" s="99"/>
      <c r="H455" s="100"/>
      <c r="I455" s="100"/>
    </row>
    <row r="456" spans="1:9" ht="14.25">
      <c r="A456" s="136"/>
      <c r="B456" s="136"/>
      <c r="C456" s="133"/>
      <c r="D456" s="133"/>
      <c r="E456" s="133"/>
      <c r="F456" s="133"/>
      <c r="G456" s="133"/>
      <c r="H456" s="137"/>
      <c r="I456" s="137"/>
    </row>
    <row r="457" spans="1:9" ht="15">
      <c r="A457" s="103"/>
      <c r="B457" s="103"/>
      <c r="C457" s="99"/>
      <c r="D457" s="99"/>
      <c r="E457" s="99"/>
      <c r="F457" s="99"/>
      <c r="G457" s="99"/>
      <c r="H457" s="100"/>
      <c r="I457" s="100"/>
    </row>
    <row r="458" spans="1:9" ht="15">
      <c r="A458" s="103"/>
      <c r="B458" s="103"/>
      <c r="C458" s="99"/>
      <c r="D458" s="99"/>
      <c r="E458" s="99"/>
      <c r="F458" s="99"/>
      <c r="G458" s="99"/>
      <c r="H458" s="132"/>
      <c r="I458" s="132"/>
    </row>
    <row r="459" spans="1:9" ht="14.25">
      <c r="A459" s="136"/>
      <c r="B459" s="136"/>
      <c r="C459" s="133"/>
      <c r="D459" s="133"/>
      <c r="E459" s="133"/>
      <c r="F459" s="133"/>
      <c r="G459" s="133"/>
      <c r="H459" s="137"/>
      <c r="I459" s="137"/>
    </row>
    <row r="460" spans="1:9" ht="15">
      <c r="A460" s="101"/>
      <c r="B460" s="101"/>
      <c r="C460" s="133"/>
      <c r="D460" s="133"/>
      <c r="E460" s="133"/>
      <c r="F460" s="133"/>
      <c r="G460" s="133"/>
      <c r="H460" s="137"/>
      <c r="I460" s="137"/>
    </row>
    <row r="461" spans="1:9" ht="15">
      <c r="A461" s="101"/>
      <c r="B461" s="101"/>
      <c r="C461" s="133"/>
      <c r="D461" s="133"/>
      <c r="E461" s="133"/>
      <c r="F461" s="133"/>
      <c r="G461" s="133"/>
      <c r="H461" s="137"/>
      <c r="I461" s="137"/>
    </row>
    <row r="462" spans="1:9" ht="15">
      <c r="A462" s="101"/>
      <c r="B462" s="101"/>
      <c r="C462" s="99"/>
      <c r="D462" s="99"/>
      <c r="E462" s="99"/>
      <c r="F462" s="99"/>
      <c r="G462" s="99"/>
      <c r="H462" s="100"/>
      <c r="I462" s="100"/>
    </row>
    <row r="463" spans="1:9" ht="15">
      <c r="A463" s="131"/>
      <c r="B463" s="131"/>
      <c r="C463" s="99"/>
      <c r="D463" s="99"/>
      <c r="E463" s="99"/>
      <c r="F463" s="99"/>
      <c r="G463" s="99"/>
      <c r="H463" s="100"/>
      <c r="I463" s="100"/>
    </row>
    <row r="464" spans="1:9" ht="15">
      <c r="A464" s="103"/>
      <c r="B464" s="103"/>
      <c r="C464" s="99"/>
      <c r="D464" s="99"/>
      <c r="E464" s="99"/>
      <c r="F464" s="99"/>
      <c r="G464" s="99"/>
      <c r="H464" s="100"/>
      <c r="I464" s="100"/>
    </row>
    <row r="465" spans="1:9" ht="15">
      <c r="A465" s="103"/>
      <c r="B465" s="103"/>
      <c r="C465" s="99"/>
      <c r="D465" s="99"/>
      <c r="E465" s="99"/>
      <c r="F465" s="99"/>
      <c r="G465" s="99"/>
      <c r="H465" s="100"/>
      <c r="I465" s="100"/>
    </row>
    <row r="466" spans="1:9" ht="15">
      <c r="A466" s="103"/>
      <c r="B466" s="103"/>
      <c r="C466" s="99"/>
      <c r="D466" s="99"/>
      <c r="E466" s="99"/>
      <c r="F466" s="99"/>
      <c r="G466" s="99"/>
      <c r="H466" s="100"/>
      <c r="I466" s="100"/>
    </row>
    <row r="467" spans="1:9" ht="15">
      <c r="A467" s="103"/>
      <c r="B467" s="103"/>
      <c r="C467" s="99"/>
      <c r="D467" s="99"/>
      <c r="E467" s="99"/>
      <c r="F467" s="99"/>
      <c r="G467" s="99"/>
      <c r="H467" s="100"/>
      <c r="I467" s="100"/>
    </row>
    <row r="468" spans="1:9" ht="15">
      <c r="A468" s="103"/>
      <c r="B468" s="103"/>
      <c r="C468" s="99"/>
      <c r="D468" s="99"/>
      <c r="E468" s="99"/>
      <c r="F468" s="99"/>
      <c r="G468" s="99"/>
      <c r="H468" s="100"/>
      <c r="I468" s="100"/>
    </row>
    <row r="469" spans="1:9" ht="15">
      <c r="A469" s="103"/>
      <c r="B469" s="103"/>
      <c r="C469" s="99"/>
      <c r="D469" s="99"/>
      <c r="E469" s="99"/>
      <c r="F469" s="99"/>
      <c r="G469" s="99"/>
      <c r="H469" s="100"/>
      <c r="I469" s="100"/>
    </row>
    <row r="470" spans="1:9" ht="15">
      <c r="A470" s="103"/>
      <c r="B470" s="103"/>
      <c r="C470" s="99"/>
      <c r="D470" s="99"/>
      <c r="E470" s="99"/>
      <c r="F470" s="99"/>
      <c r="G470" s="99"/>
      <c r="H470" s="100"/>
      <c r="I470" s="100"/>
    </row>
    <row r="471" spans="1:9" ht="15">
      <c r="A471" s="103"/>
      <c r="B471" s="103"/>
      <c r="C471" s="99"/>
      <c r="D471" s="99"/>
      <c r="E471" s="99"/>
      <c r="F471" s="99"/>
      <c r="G471" s="99"/>
      <c r="H471" s="100"/>
      <c r="I471" s="100"/>
    </row>
    <row r="472" spans="1:9" ht="15">
      <c r="A472" s="103"/>
      <c r="B472" s="103"/>
      <c r="C472" s="99"/>
      <c r="D472" s="99"/>
      <c r="E472" s="99"/>
      <c r="F472" s="99"/>
      <c r="G472" s="99"/>
      <c r="H472" s="100"/>
      <c r="I472" s="100"/>
    </row>
    <row r="473" spans="1:9" ht="15">
      <c r="A473" s="103"/>
      <c r="B473" s="103"/>
      <c r="C473" s="99"/>
      <c r="D473" s="99"/>
      <c r="E473" s="99"/>
      <c r="F473" s="99"/>
      <c r="G473" s="99"/>
      <c r="H473" s="100"/>
      <c r="I473" s="100"/>
    </row>
    <row r="474" spans="1:9" ht="15">
      <c r="A474" s="103"/>
      <c r="B474" s="103"/>
      <c r="C474" s="99"/>
      <c r="D474" s="99"/>
      <c r="E474" s="99"/>
      <c r="F474" s="99"/>
      <c r="G474" s="99"/>
      <c r="H474" s="100"/>
      <c r="I474" s="100"/>
    </row>
    <row r="475" spans="1:9" ht="15">
      <c r="A475" s="103"/>
      <c r="B475" s="103"/>
      <c r="C475" s="99"/>
      <c r="D475" s="99"/>
      <c r="E475" s="99"/>
      <c r="F475" s="99"/>
      <c r="G475" s="99"/>
      <c r="H475" s="100"/>
      <c r="I475" s="100"/>
    </row>
    <row r="476" spans="1:9" ht="15">
      <c r="A476" s="103"/>
      <c r="B476" s="103"/>
      <c r="C476" s="99"/>
      <c r="D476" s="99"/>
      <c r="E476" s="99"/>
      <c r="F476" s="99"/>
      <c r="G476" s="99"/>
      <c r="H476" s="100"/>
      <c r="I476" s="100"/>
    </row>
    <row r="477" spans="1:9" ht="15">
      <c r="A477" s="103"/>
      <c r="B477" s="103"/>
      <c r="C477" s="99"/>
      <c r="D477" s="99"/>
      <c r="E477" s="99"/>
      <c r="F477" s="99"/>
      <c r="G477" s="99"/>
      <c r="H477" s="100"/>
      <c r="I477" s="100"/>
    </row>
    <row r="478" spans="1:9" ht="15">
      <c r="A478" s="103"/>
      <c r="B478" s="103"/>
      <c r="C478" s="99"/>
      <c r="D478" s="99"/>
      <c r="E478" s="99"/>
      <c r="F478" s="99"/>
      <c r="G478" s="99"/>
      <c r="H478" s="100"/>
      <c r="I478" s="100"/>
    </row>
    <row r="479" spans="1:9" ht="15">
      <c r="A479" s="103"/>
      <c r="B479" s="103"/>
      <c r="C479" s="99"/>
      <c r="D479" s="99"/>
      <c r="E479" s="99"/>
      <c r="F479" s="99"/>
      <c r="G479" s="99"/>
      <c r="H479" s="100"/>
      <c r="I479" s="100"/>
    </row>
    <row r="480" spans="1:9" ht="15">
      <c r="A480" s="103"/>
      <c r="B480" s="103"/>
      <c r="C480" s="99"/>
      <c r="D480" s="99"/>
      <c r="E480" s="99"/>
      <c r="F480" s="99"/>
      <c r="G480" s="99"/>
      <c r="H480" s="100"/>
      <c r="I480" s="100"/>
    </row>
    <row r="481" spans="1:9" ht="15">
      <c r="A481" s="101"/>
      <c r="B481" s="101"/>
      <c r="C481" s="133"/>
      <c r="D481" s="133"/>
      <c r="E481" s="133"/>
      <c r="F481" s="133"/>
      <c r="G481" s="133"/>
      <c r="H481" s="137"/>
      <c r="I481" s="137"/>
    </row>
    <row r="482" spans="1:9" ht="15">
      <c r="A482" s="102"/>
      <c r="B482" s="102"/>
      <c r="C482" s="99"/>
      <c r="D482" s="99"/>
      <c r="E482" s="99"/>
      <c r="F482" s="99"/>
      <c r="G482" s="99"/>
      <c r="H482" s="100"/>
      <c r="I482" s="100"/>
    </row>
    <row r="483" spans="1:9" ht="15">
      <c r="A483" s="103"/>
      <c r="B483" s="103"/>
      <c r="C483" s="99"/>
      <c r="D483" s="99"/>
      <c r="E483" s="99"/>
      <c r="F483" s="99"/>
      <c r="G483" s="99"/>
      <c r="H483" s="100"/>
      <c r="I483" s="100"/>
    </row>
    <row r="484" spans="1:9" ht="15">
      <c r="A484" s="103"/>
      <c r="B484" s="103"/>
      <c r="C484" s="99"/>
      <c r="D484" s="99"/>
      <c r="E484" s="99"/>
      <c r="F484" s="99"/>
      <c r="G484" s="99"/>
      <c r="H484" s="100"/>
      <c r="I484" s="100"/>
    </row>
    <row r="485" spans="1:9" ht="14.25">
      <c r="A485" s="136"/>
      <c r="B485" s="136"/>
      <c r="C485" s="133"/>
      <c r="D485" s="133"/>
      <c r="E485" s="133"/>
      <c r="F485" s="133"/>
      <c r="G485" s="133"/>
      <c r="H485" s="134"/>
      <c r="I485" s="134"/>
    </row>
    <row r="486" spans="1:9" ht="15">
      <c r="A486" s="101"/>
      <c r="B486" s="101"/>
      <c r="C486" s="99"/>
      <c r="D486" s="99"/>
      <c r="E486" s="99"/>
      <c r="F486" s="99"/>
      <c r="G486" s="99"/>
      <c r="H486" s="132"/>
      <c r="I486" s="132"/>
    </row>
    <row r="487" spans="1:9" ht="15">
      <c r="A487" s="103"/>
      <c r="B487" s="103"/>
      <c r="C487" s="99"/>
      <c r="D487" s="99"/>
      <c r="E487" s="99"/>
      <c r="F487" s="99"/>
      <c r="G487" s="99"/>
      <c r="H487" s="132"/>
      <c r="I487" s="132"/>
    </row>
    <row r="488" spans="1:9" ht="15">
      <c r="A488" s="131"/>
      <c r="B488" s="131"/>
      <c r="C488" s="99"/>
      <c r="D488" s="99"/>
      <c r="E488" s="99"/>
      <c r="F488" s="99"/>
      <c r="G488" s="99"/>
      <c r="H488" s="132"/>
      <c r="I488" s="132"/>
    </row>
    <row r="489" spans="1:9" ht="15">
      <c r="A489" s="131"/>
      <c r="B489" s="131"/>
      <c r="C489" s="99"/>
      <c r="D489" s="99"/>
      <c r="E489" s="99"/>
      <c r="F489" s="99"/>
      <c r="G489" s="99"/>
      <c r="H489" s="132"/>
      <c r="I489" s="132"/>
    </row>
    <row r="490" spans="1:9" ht="15">
      <c r="A490" s="131"/>
      <c r="B490" s="131"/>
      <c r="C490" s="99"/>
      <c r="D490" s="99"/>
      <c r="E490" s="99"/>
      <c r="F490" s="99"/>
      <c r="G490" s="99"/>
      <c r="H490" s="132"/>
      <c r="I490" s="132"/>
    </row>
    <row r="491" spans="1:9" ht="15">
      <c r="A491" s="131"/>
      <c r="B491" s="131"/>
      <c r="C491" s="99"/>
      <c r="D491" s="99"/>
      <c r="E491" s="99"/>
      <c r="F491" s="99"/>
      <c r="G491" s="99"/>
      <c r="H491" s="132"/>
      <c r="I491" s="132"/>
    </row>
    <row r="492" spans="1:9" s="6" customFormat="1" ht="15">
      <c r="A492" s="143"/>
      <c r="B492" s="143"/>
      <c r="C492" s="99"/>
      <c r="D492" s="144"/>
      <c r="E492" s="144"/>
      <c r="F492" s="144"/>
      <c r="G492" s="99"/>
      <c r="H492" s="145"/>
      <c r="I492" s="145"/>
    </row>
    <row r="493" spans="1:9" s="6" customFormat="1" ht="15">
      <c r="A493" s="143"/>
      <c r="B493" s="143"/>
      <c r="C493" s="99"/>
      <c r="D493" s="144"/>
      <c r="E493" s="144"/>
      <c r="F493" s="144"/>
      <c r="G493" s="99"/>
      <c r="H493" s="145"/>
      <c r="I493" s="145"/>
    </row>
    <row r="494" spans="1:9" s="6" customFormat="1" ht="15">
      <c r="A494" s="146"/>
      <c r="B494" s="146"/>
      <c r="C494" s="99"/>
      <c r="D494" s="144"/>
      <c r="E494" s="144"/>
      <c r="F494" s="144"/>
      <c r="G494" s="99"/>
      <c r="H494" s="145"/>
      <c r="I494" s="145"/>
    </row>
    <row r="495" spans="1:9" s="6" customFormat="1" ht="15">
      <c r="A495" s="146"/>
      <c r="B495" s="146"/>
      <c r="C495" s="99"/>
      <c r="D495" s="144"/>
      <c r="E495" s="144"/>
      <c r="F495" s="144"/>
      <c r="G495" s="99"/>
      <c r="H495" s="145"/>
      <c r="I495" s="145"/>
    </row>
    <row r="496" spans="1:9" s="6" customFormat="1" ht="15">
      <c r="A496" s="147"/>
      <c r="B496" s="147"/>
      <c r="C496" s="99"/>
      <c r="D496" s="144"/>
      <c r="E496" s="144"/>
      <c r="F496" s="144"/>
      <c r="G496" s="99"/>
      <c r="H496" s="145"/>
      <c r="I496" s="145"/>
    </row>
    <row r="497" spans="1:9" s="6" customFormat="1" ht="15">
      <c r="A497" s="147"/>
      <c r="B497" s="147"/>
      <c r="C497" s="99"/>
      <c r="D497" s="144"/>
      <c r="E497" s="144"/>
      <c r="F497" s="144"/>
      <c r="G497" s="99"/>
      <c r="H497" s="145"/>
      <c r="I497" s="145"/>
    </row>
    <row r="498" spans="1:9" s="6" customFormat="1" ht="15">
      <c r="A498" s="148"/>
      <c r="B498" s="148"/>
      <c r="C498" s="99"/>
      <c r="D498" s="144"/>
      <c r="E498" s="144"/>
      <c r="F498" s="144"/>
      <c r="G498" s="99"/>
      <c r="H498" s="149"/>
      <c r="I498" s="149"/>
    </row>
    <row r="499" spans="1:9" s="6" customFormat="1" ht="15">
      <c r="A499" s="147"/>
      <c r="B499" s="147"/>
      <c r="C499" s="99"/>
      <c r="D499" s="144"/>
      <c r="E499" s="144"/>
      <c r="F499" s="144"/>
      <c r="G499" s="99"/>
      <c r="H499" s="149"/>
      <c r="I499" s="149"/>
    </row>
    <row r="500" spans="1:9" s="6" customFormat="1" ht="15">
      <c r="A500" s="147"/>
      <c r="B500" s="147"/>
      <c r="C500" s="99"/>
      <c r="D500" s="144"/>
      <c r="E500" s="144"/>
      <c r="F500" s="144"/>
      <c r="G500" s="99"/>
      <c r="H500" s="149"/>
      <c r="I500" s="149"/>
    </row>
    <row r="501" spans="1:9" s="6" customFormat="1" ht="15">
      <c r="A501" s="147"/>
      <c r="B501" s="147"/>
      <c r="C501" s="99"/>
      <c r="D501" s="144"/>
      <c r="E501" s="144"/>
      <c r="F501" s="144"/>
      <c r="G501" s="99"/>
      <c r="H501" s="149"/>
      <c r="I501" s="149"/>
    </row>
    <row r="502" spans="1:9" s="6" customFormat="1" ht="15">
      <c r="A502" s="147"/>
      <c r="B502" s="147"/>
      <c r="C502" s="99"/>
      <c r="D502" s="144"/>
      <c r="E502" s="144"/>
      <c r="F502" s="144"/>
      <c r="G502" s="99"/>
      <c r="H502" s="145"/>
      <c r="I502" s="145"/>
    </row>
    <row r="503" spans="1:9" s="6" customFormat="1" ht="15">
      <c r="A503" s="147"/>
      <c r="B503" s="147"/>
      <c r="C503" s="99"/>
      <c r="D503" s="144"/>
      <c r="E503" s="144"/>
      <c r="F503" s="144"/>
      <c r="G503" s="99"/>
      <c r="H503" s="149"/>
      <c r="I503" s="149"/>
    </row>
    <row r="504" spans="1:9" s="6" customFormat="1" ht="15">
      <c r="A504" s="147"/>
      <c r="B504" s="147"/>
      <c r="C504" s="99"/>
      <c r="D504" s="144"/>
      <c r="E504" s="144"/>
      <c r="F504" s="144"/>
      <c r="G504" s="99"/>
      <c r="H504" s="149"/>
      <c r="I504" s="149"/>
    </row>
    <row r="505" spans="1:9" s="4" customFormat="1" ht="14.25">
      <c r="A505" s="98"/>
      <c r="B505" s="98"/>
      <c r="C505" s="133"/>
      <c r="D505" s="133"/>
      <c r="E505" s="133"/>
      <c r="F505" s="133"/>
      <c r="G505" s="133"/>
      <c r="H505" s="137"/>
      <c r="I505" s="137"/>
    </row>
    <row r="506" spans="1:9" ht="14.25">
      <c r="A506" s="136"/>
      <c r="B506" s="136"/>
      <c r="C506" s="133"/>
      <c r="D506" s="133"/>
      <c r="E506" s="133"/>
      <c r="F506" s="133"/>
      <c r="G506" s="133"/>
      <c r="H506" s="137"/>
      <c r="I506" s="137"/>
    </row>
    <row r="507" spans="1:9" ht="15">
      <c r="A507" s="101"/>
      <c r="B507" s="101"/>
      <c r="C507" s="133"/>
      <c r="D507" s="133"/>
      <c r="E507" s="133"/>
      <c r="F507" s="150"/>
      <c r="G507" s="133"/>
      <c r="H507" s="137"/>
      <c r="I507" s="137"/>
    </row>
    <row r="508" spans="1:9" ht="15">
      <c r="A508" s="101"/>
      <c r="B508" s="101"/>
      <c r="C508" s="99"/>
      <c r="D508" s="99"/>
      <c r="E508" s="99"/>
      <c r="F508" s="151"/>
      <c r="G508" s="99"/>
      <c r="H508" s="100"/>
      <c r="I508" s="100"/>
    </row>
    <row r="509" spans="1:9" ht="15">
      <c r="A509" s="102"/>
      <c r="B509" s="102"/>
      <c r="C509" s="99"/>
      <c r="D509" s="99"/>
      <c r="E509" s="99"/>
      <c r="F509" s="151"/>
      <c r="G509" s="99"/>
      <c r="H509" s="100"/>
      <c r="I509" s="100"/>
    </row>
    <row r="510" spans="1:9" ht="14.25">
      <c r="A510" s="136"/>
      <c r="B510" s="136"/>
      <c r="C510" s="133"/>
      <c r="D510" s="133"/>
      <c r="E510" s="133"/>
      <c r="F510" s="133"/>
      <c r="G510" s="133"/>
      <c r="H510" s="137"/>
      <c r="I510" s="137"/>
    </row>
    <row r="511" spans="1:9" ht="14.25">
      <c r="A511" s="136"/>
      <c r="B511" s="136"/>
      <c r="C511" s="133"/>
      <c r="D511" s="133"/>
      <c r="E511" s="133"/>
      <c r="F511" s="133"/>
      <c r="G511" s="133"/>
      <c r="H511" s="137"/>
      <c r="I511" s="137"/>
    </row>
    <row r="512" spans="1:9" ht="15">
      <c r="A512" s="101"/>
      <c r="B512" s="101"/>
      <c r="C512" s="99"/>
      <c r="D512" s="99"/>
      <c r="E512" s="99"/>
      <c r="F512" s="99"/>
      <c r="G512" s="99"/>
      <c r="H512" s="100"/>
      <c r="I512" s="100"/>
    </row>
    <row r="513" spans="1:9" ht="15">
      <c r="A513" s="101"/>
      <c r="B513" s="101"/>
      <c r="C513" s="99"/>
      <c r="D513" s="99"/>
      <c r="E513" s="99"/>
      <c r="F513" s="99"/>
      <c r="G513" s="99"/>
      <c r="H513" s="100"/>
      <c r="I513" s="100"/>
    </row>
    <row r="514" spans="1:9" ht="15">
      <c r="A514" s="102"/>
      <c r="B514" s="102"/>
      <c r="C514" s="99"/>
      <c r="D514" s="99"/>
      <c r="E514" s="99"/>
      <c r="F514" s="99"/>
      <c r="G514" s="99"/>
      <c r="H514" s="100"/>
      <c r="I514" s="100"/>
    </row>
    <row r="515" spans="1:9" ht="14.25">
      <c r="A515" s="98"/>
      <c r="B515" s="98"/>
      <c r="C515" s="133"/>
      <c r="D515" s="133"/>
      <c r="E515" s="133"/>
      <c r="F515" s="152"/>
      <c r="G515" s="133"/>
      <c r="H515" s="137"/>
      <c r="I515" s="137"/>
    </row>
    <row r="516" spans="1:9" ht="14.25">
      <c r="A516" s="98"/>
      <c r="B516" s="98"/>
      <c r="C516" s="133"/>
      <c r="D516" s="133"/>
      <c r="E516" s="133"/>
      <c r="F516" s="133"/>
      <c r="G516" s="133"/>
      <c r="H516" s="137"/>
      <c r="I516" s="137"/>
    </row>
    <row r="517" spans="1:9" ht="14.25">
      <c r="A517" s="98"/>
      <c r="B517" s="98"/>
      <c r="C517" s="133"/>
      <c r="D517" s="133"/>
      <c r="E517" s="133"/>
      <c r="F517" s="133"/>
      <c r="G517" s="133"/>
      <c r="H517" s="137"/>
      <c r="I517" s="137"/>
    </row>
    <row r="518" spans="1:9" ht="15">
      <c r="A518" s="101"/>
      <c r="B518" s="101"/>
      <c r="C518" s="99"/>
      <c r="D518" s="99"/>
      <c r="E518" s="99"/>
      <c r="F518" s="99"/>
      <c r="G518" s="99"/>
      <c r="H518" s="100"/>
      <c r="I518" s="100"/>
    </row>
    <row r="519" spans="1:9" ht="15">
      <c r="A519" s="102"/>
      <c r="B519" s="102"/>
      <c r="C519" s="99"/>
      <c r="D519" s="99"/>
      <c r="E519" s="99"/>
      <c r="F519" s="99"/>
      <c r="G519" s="99"/>
      <c r="H519" s="100"/>
      <c r="I519" s="100"/>
    </row>
    <row r="520" spans="1:9" ht="15">
      <c r="A520" s="103"/>
      <c r="B520" s="103"/>
      <c r="C520" s="99"/>
      <c r="D520" s="99"/>
      <c r="E520" s="99"/>
      <c r="F520" s="99"/>
      <c r="G520" s="99"/>
      <c r="H520" s="100"/>
      <c r="I520" s="100"/>
    </row>
    <row r="521" spans="1:9" ht="15">
      <c r="A521" s="103"/>
      <c r="B521" s="103"/>
      <c r="C521" s="99"/>
      <c r="D521" s="99"/>
      <c r="E521" s="99"/>
      <c r="F521" s="99"/>
      <c r="G521" s="99"/>
      <c r="H521" s="100"/>
      <c r="I521" s="100"/>
    </row>
    <row r="522" spans="1:9" ht="15">
      <c r="A522" s="103"/>
      <c r="B522" s="103"/>
      <c r="C522" s="99"/>
      <c r="D522" s="99"/>
      <c r="E522" s="99"/>
      <c r="F522" s="99"/>
      <c r="G522" s="99"/>
      <c r="H522" s="100"/>
      <c r="I522" s="100"/>
    </row>
    <row r="523" spans="1:9" ht="15">
      <c r="A523" s="138"/>
      <c r="B523" s="138"/>
      <c r="C523" s="99"/>
      <c r="D523" s="99"/>
      <c r="E523" s="99"/>
      <c r="F523" s="99"/>
      <c r="G523" s="99"/>
      <c r="H523" s="100"/>
      <c r="I523" s="100"/>
    </row>
    <row r="524" spans="1:9" ht="15">
      <c r="A524" s="103"/>
      <c r="B524" s="103"/>
      <c r="C524" s="99"/>
      <c r="D524" s="99"/>
      <c r="E524" s="99"/>
      <c r="F524" s="99"/>
      <c r="G524" s="99"/>
      <c r="H524" s="100"/>
      <c r="I524" s="100"/>
    </row>
    <row r="525" spans="1:9" ht="15">
      <c r="A525" s="103"/>
      <c r="B525" s="103"/>
      <c r="C525" s="99"/>
      <c r="D525" s="99"/>
      <c r="E525" s="99"/>
      <c r="F525" s="99"/>
      <c r="G525" s="99"/>
      <c r="H525" s="100"/>
      <c r="I525" s="100"/>
    </row>
    <row r="526" spans="1:9" ht="15">
      <c r="A526" s="103"/>
      <c r="B526" s="103"/>
      <c r="C526" s="99"/>
      <c r="D526" s="99"/>
      <c r="E526" s="99"/>
      <c r="F526" s="99"/>
      <c r="G526" s="99"/>
      <c r="H526" s="100"/>
      <c r="I526" s="100"/>
    </row>
    <row r="527" spans="1:9" s="4" customFormat="1" ht="15">
      <c r="A527" s="98"/>
      <c r="B527" s="98"/>
      <c r="C527" s="99"/>
      <c r="D527" s="99"/>
      <c r="E527" s="99"/>
      <c r="F527" s="99"/>
      <c r="G527" s="99"/>
      <c r="H527" s="100"/>
      <c r="I527" s="100"/>
    </row>
    <row r="528" spans="1:9" s="4" customFormat="1" ht="15">
      <c r="A528" s="101"/>
      <c r="B528" s="101"/>
      <c r="C528" s="99"/>
      <c r="D528" s="99"/>
      <c r="E528" s="99"/>
      <c r="F528" s="153"/>
      <c r="G528" s="99"/>
      <c r="H528" s="100"/>
      <c r="I528" s="100"/>
    </row>
    <row r="529" spans="1:9" s="4" customFormat="1" ht="15">
      <c r="A529" s="102"/>
      <c r="B529" s="102"/>
      <c r="C529" s="99"/>
      <c r="D529" s="99"/>
      <c r="E529" s="99"/>
      <c r="F529" s="99"/>
      <c r="G529" s="99"/>
      <c r="H529" s="100"/>
      <c r="I529" s="100"/>
    </row>
    <row r="530" spans="1:9" s="4" customFormat="1" ht="15">
      <c r="A530" s="103"/>
      <c r="B530" s="103"/>
      <c r="C530" s="99"/>
      <c r="D530" s="99"/>
      <c r="E530" s="99"/>
      <c r="F530" s="99"/>
      <c r="G530" s="99"/>
      <c r="H530" s="100"/>
      <c r="I530" s="100"/>
    </row>
    <row r="531" spans="1:9" s="4" customFormat="1" ht="15">
      <c r="A531" s="103"/>
      <c r="B531" s="103"/>
      <c r="C531" s="99"/>
      <c r="D531" s="99"/>
      <c r="E531" s="99"/>
      <c r="F531" s="99"/>
      <c r="G531" s="99"/>
      <c r="H531" s="100"/>
      <c r="I531" s="100"/>
    </row>
    <row r="532" spans="1:9" s="4" customFormat="1" ht="15">
      <c r="A532" s="103"/>
      <c r="B532" s="103"/>
      <c r="C532" s="99"/>
      <c r="D532" s="99"/>
      <c r="E532" s="99"/>
      <c r="F532" s="99"/>
      <c r="G532" s="99"/>
      <c r="H532" s="100"/>
      <c r="I532" s="100"/>
    </row>
    <row r="533" spans="1:9" ht="15">
      <c r="A533" s="105"/>
      <c r="B533" s="105"/>
      <c r="C533" s="105"/>
      <c r="D533" s="154"/>
      <c r="E533" s="154"/>
      <c r="F533" s="105"/>
      <c r="G533" s="105"/>
      <c r="H533" s="155"/>
      <c r="I533" s="155"/>
    </row>
    <row r="534" spans="1:9" ht="15">
      <c r="A534" s="105"/>
      <c r="B534" s="105"/>
      <c r="C534" s="105"/>
      <c r="D534" s="154"/>
      <c r="E534" s="154"/>
      <c r="F534" s="105"/>
      <c r="G534" s="105"/>
      <c r="H534" s="155"/>
      <c r="I534" s="155"/>
    </row>
    <row r="535" spans="1:9" ht="15">
      <c r="A535" s="105"/>
      <c r="B535" s="105"/>
      <c r="C535" s="105"/>
      <c r="D535" s="154"/>
      <c r="E535" s="154"/>
      <c r="F535" s="105"/>
      <c r="G535" s="105"/>
      <c r="H535" s="156"/>
      <c r="I535" s="156"/>
    </row>
    <row r="536" spans="1:9" ht="15">
      <c r="A536" s="105"/>
      <c r="B536" s="105"/>
      <c r="C536" s="105"/>
      <c r="D536" s="154"/>
      <c r="E536" s="154"/>
      <c r="F536" s="105"/>
      <c r="G536" s="105"/>
      <c r="H536" s="155"/>
      <c r="I536" s="155"/>
    </row>
    <row r="537" spans="1:9" ht="15">
      <c r="A537" s="105"/>
      <c r="B537" s="105"/>
      <c r="C537" s="105"/>
      <c r="D537" s="154"/>
      <c r="E537" s="154"/>
      <c r="F537" s="105"/>
      <c r="G537" s="105"/>
      <c r="H537" s="155"/>
      <c r="I537" s="155"/>
    </row>
    <row r="538" spans="1:9" ht="15">
      <c r="A538" s="105"/>
      <c r="B538" s="105"/>
      <c r="C538" s="105"/>
      <c r="D538" s="154"/>
      <c r="E538" s="154"/>
      <c r="F538" s="105"/>
      <c r="G538" s="105"/>
      <c r="H538" s="155"/>
      <c r="I538" s="155"/>
    </row>
    <row r="539" spans="1:9" ht="12.75">
      <c r="A539" s="106"/>
      <c r="B539" s="106"/>
      <c r="C539" s="106"/>
      <c r="D539" s="157"/>
      <c r="E539" s="157"/>
      <c r="F539" s="106"/>
      <c r="G539" s="106"/>
      <c r="H539" s="69"/>
      <c r="I539" s="69"/>
    </row>
    <row r="540" spans="1:9" ht="12.75">
      <c r="A540" s="106"/>
      <c r="B540" s="106"/>
      <c r="C540" s="106"/>
      <c r="D540" s="157"/>
      <c r="E540" s="157"/>
      <c r="F540" s="106"/>
      <c r="G540" s="106"/>
      <c r="H540" s="69"/>
      <c r="I540" s="69"/>
    </row>
    <row r="541" spans="1:9" ht="12.75">
      <c r="A541" s="106"/>
      <c r="B541" s="106"/>
      <c r="C541" s="106"/>
      <c r="D541" s="157"/>
      <c r="E541" s="157"/>
      <c r="F541" s="106"/>
      <c r="G541" s="106"/>
      <c r="H541" s="69"/>
      <c r="I541" s="69"/>
    </row>
    <row r="542" spans="1:9" ht="12.75">
      <c r="A542" s="106"/>
      <c r="B542" s="106"/>
      <c r="C542" s="106"/>
      <c r="D542" s="157"/>
      <c r="E542" s="157"/>
      <c r="F542" s="106"/>
      <c r="G542" s="106"/>
      <c r="H542" s="69"/>
      <c r="I542" s="69"/>
    </row>
    <row r="543" spans="1:9" ht="12.75">
      <c r="A543" s="106"/>
      <c r="B543" s="106"/>
      <c r="C543" s="106"/>
      <c r="D543" s="157"/>
      <c r="E543" s="157"/>
      <c r="F543" s="106"/>
      <c r="G543" s="106"/>
      <c r="H543" s="69"/>
      <c r="I543" s="69"/>
    </row>
    <row r="544" spans="1:9" ht="12.75">
      <c r="A544" s="106"/>
      <c r="B544" s="106"/>
      <c r="C544" s="106"/>
      <c r="D544" s="157"/>
      <c r="E544" s="157"/>
      <c r="F544" s="106"/>
      <c r="G544" s="106"/>
      <c r="H544" s="69"/>
      <c r="I544" s="69"/>
    </row>
    <row r="545" spans="1:9" ht="12.75">
      <c r="A545" s="106"/>
      <c r="B545" s="106"/>
      <c r="C545" s="106"/>
      <c r="D545" s="157"/>
      <c r="E545" s="157"/>
      <c r="F545" s="106"/>
      <c r="G545" s="106"/>
      <c r="H545" s="69"/>
      <c r="I545" s="69"/>
    </row>
    <row r="546" spans="1:9" ht="12.75">
      <c r="A546" s="106"/>
      <c r="B546" s="106"/>
      <c r="C546" s="106"/>
      <c r="D546" s="157"/>
      <c r="E546" s="157"/>
      <c r="F546" s="106"/>
      <c r="G546" s="106"/>
      <c r="H546" s="69"/>
      <c r="I546" s="69"/>
    </row>
    <row r="547" spans="1:9" ht="12.75">
      <c r="A547" s="106"/>
      <c r="B547" s="106"/>
      <c r="C547" s="106"/>
      <c r="D547" s="157"/>
      <c r="E547" s="157"/>
      <c r="F547" s="106"/>
      <c r="G547" s="106"/>
      <c r="H547" s="69"/>
      <c r="I547" s="69"/>
    </row>
    <row r="548" spans="1:9" ht="12.75">
      <c r="A548" s="106"/>
      <c r="B548" s="106"/>
      <c r="C548" s="106"/>
      <c r="D548" s="157"/>
      <c r="E548" s="157"/>
      <c r="F548" s="106"/>
      <c r="G548" s="106"/>
      <c r="H548" s="69"/>
      <c r="I548" s="69"/>
    </row>
    <row r="549" spans="1:9" ht="12.75">
      <c r="A549" s="106"/>
      <c r="B549" s="106"/>
      <c r="C549" s="106"/>
      <c r="D549" s="157"/>
      <c r="E549" s="157"/>
      <c r="F549" s="106"/>
      <c r="G549" s="106"/>
      <c r="H549" s="69"/>
      <c r="I549" s="69"/>
    </row>
    <row r="550" spans="1:9" ht="12.75">
      <c r="A550" s="106"/>
      <c r="B550" s="106"/>
      <c r="C550" s="106"/>
      <c r="D550" s="157"/>
      <c r="E550" s="157"/>
      <c r="F550" s="106"/>
      <c r="G550" s="106"/>
      <c r="H550" s="69"/>
      <c r="I550" s="69"/>
    </row>
    <row r="551" spans="1:9" ht="12.75">
      <c r="A551" s="106"/>
      <c r="B551" s="106"/>
      <c r="C551" s="106"/>
      <c r="D551" s="157"/>
      <c r="E551" s="157"/>
      <c r="F551" s="106"/>
      <c r="G551" s="106"/>
      <c r="H551" s="69"/>
      <c r="I551" s="69"/>
    </row>
    <row r="552" spans="1:9" ht="12.75">
      <c r="A552" s="106"/>
      <c r="B552" s="106"/>
      <c r="C552" s="106"/>
      <c r="D552" s="157"/>
      <c r="E552" s="157"/>
      <c r="F552" s="106"/>
      <c r="G552" s="106"/>
      <c r="H552" s="69"/>
      <c r="I552" s="69"/>
    </row>
    <row r="553" spans="1:9" ht="12.75">
      <c r="A553" s="106"/>
      <c r="B553" s="106"/>
      <c r="C553" s="106"/>
      <c r="D553" s="157"/>
      <c r="E553" s="157"/>
      <c r="F553" s="106"/>
      <c r="G553" s="106"/>
      <c r="H553" s="69"/>
      <c r="I553" s="69"/>
    </row>
    <row r="554" spans="1:9" ht="12.75">
      <c r="A554" s="106"/>
      <c r="B554" s="106"/>
      <c r="C554" s="106"/>
      <c r="D554" s="157"/>
      <c r="E554" s="157"/>
      <c r="F554" s="106"/>
      <c r="G554" s="106"/>
      <c r="H554" s="69"/>
      <c r="I554" s="69"/>
    </row>
    <row r="555" spans="1:9" ht="12.75">
      <c r="A555" s="106"/>
      <c r="B555" s="106"/>
      <c r="C555" s="106"/>
      <c r="D555" s="157"/>
      <c r="E555" s="157"/>
      <c r="F555" s="106"/>
      <c r="G555" s="106"/>
      <c r="H555" s="69"/>
      <c r="I555" s="69"/>
    </row>
    <row r="556" spans="1:9" ht="12.75">
      <c r="A556" s="106"/>
      <c r="B556" s="106"/>
      <c r="C556" s="106"/>
      <c r="D556" s="157"/>
      <c r="E556" s="157"/>
      <c r="F556" s="106"/>
      <c r="G556" s="106"/>
      <c r="H556" s="69"/>
      <c r="I556" s="69"/>
    </row>
    <row r="557" spans="1:9" ht="12.75">
      <c r="A557" s="106"/>
      <c r="B557" s="106"/>
      <c r="C557" s="106"/>
      <c r="D557" s="157"/>
      <c r="E557" s="157"/>
      <c r="F557" s="106"/>
      <c r="G557" s="106"/>
      <c r="H557" s="69"/>
      <c r="I557" s="69"/>
    </row>
    <row r="558" spans="1:9" ht="12.75">
      <c r="A558" s="106"/>
      <c r="B558" s="106"/>
      <c r="C558" s="106"/>
      <c r="D558" s="157"/>
      <c r="E558" s="157"/>
      <c r="F558" s="106"/>
      <c r="G558" s="106"/>
      <c r="H558" s="69"/>
      <c r="I558" s="69"/>
    </row>
    <row r="559" spans="1:9" ht="12.75">
      <c r="A559" s="106"/>
      <c r="B559" s="106"/>
      <c r="C559" s="106"/>
      <c r="D559" s="157"/>
      <c r="E559" s="157"/>
      <c r="F559" s="106"/>
      <c r="G559" s="106"/>
      <c r="H559" s="69"/>
      <c r="I559" s="69"/>
    </row>
    <row r="560" spans="1:9" ht="12.75">
      <c r="A560" s="106"/>
      <c r="B560" s="106"/>
      <c r="C560" s="106"/>
      <c r="D560" s="157"/>
      <c r="E560" s="157"/>
      <c r="F560" s="106"/>
      <c r="G560" s="106"/>
      <c r="H560" s="69"/>
      <c r="I560" s="69"/>
    </row>
    <row r="561" spans="1:9" ht="12.75">
      <c r="A561" s="106"/>
      <c r="B561" s="106"/>
      <c r="C561" s="106"/>
      <c r="D561" s="157"/>
      <c r="E561" s="157"/>
      <c r="F561" s="106"/>
      <c r="G561" s="106"/>
      <c r="H561" s="69"/>
      <c r="I561" s="69"/>
    </row>
    <row r="562" spans="1:9" ht="12.75">
      <c r="A562" s="106"/>
      <c r="B562" s="106"/>
      <c r="C562" s="106"/>
      <c r="D562" s="157"/>
      <c r="E562" s="157"/>
      <c r="F562" s="106"/>
      <c r="G562" s="106"/>
      <c r="H562" s="69"/>
      <c r="I562" s="69"/>
    </row>
    <row r="563" spans="1:9" ht="12.75">
      <c r="A563" s="4"/>
      <c r="B563" s="4"/>
      <c r="D563" s="158"/>
      <c r="E563" s="158"/>
      <c r="F563" s="4"/>
      <c r="G563" s="4"/>
      <c r="H563" s="159"/>
      <c r="I563" s="159"/>
    </row>
    <row r="564" spans="1:9" ht="12.75">
      <c r="A564" s="4"/>
      <c r="B564" s="4"/>
      <c r="D564" s="158"/>
      <c r="E564" s="158"/>
      <c r="F564" s="4"/>
      <c r="G564" s="4"/>
      <c r="H564" s="159"/>
      <c r="I564" s="159"/>
    </row>
    <row r="565" spans="1:9" ht="12.75">
      <c r="A565" s="4"/>
      <c r="B565" s="4"/>
      <c r="D565" s="158"/>
      <c r="E565" s="158"/>
      <c r="F565" s="4"/>
      <c r="G565" s="4"/>
      <c r="H565" s="159"/>
      <c r="I565" s="159"/>
    </row>
  </sheetData>
  <sheetProtection/>
  <mergeCells count="14">
    <mergeCell ref="D15:I15"/>
    <mergeCell ref="D16:I16"/>
    <mergeCell ref="D17:I17"/>
    <mergeCell ref="D18:I18"/>
    <mergeCell ref="A19:I19"/>
    <mergeCell ref="A21:A22"/>
    <mergeCell ref="C21:G21"/>
    <mergeCell ref="H21:I21"/>
    <mergeCell ref="D2:I2"/>
    <mergeCell ref="D3:I3"/>
    <mergeCell ref="D4:I4"/>
    <mergeCell ref="D5:I5"/>
    <mergeCell ref="D6:I6"/>
    <mergeCell ref="D14:I14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zoomScalePageLayoutView="0" workbookViewId="0" topLeftCell="A12">
      <selection activeCell="A12" sqref="A12:I26"/>
    </sheetView>
  </sheetViews>
  <sheetFormatPr defaultColWidth="9.00390625" defaultRowHeight="12.75"/>
  <cols>
    <col min="1" max="1" width="4.125" style="0" customWidth="1"/>
    <col min="2" max="2" width="40.75390625" style="0" customWidth="1"/>
    <col min="3" max="3" width="7.625" style="0" customWidth="1"/>
    <col min="4" max="4" width="6.75390625" style="0" customWidth="1"/>
    <col min="5" max="5" width="5.75390625" style="0" customWidth="1"/>
    <col min="6" max="6" width="11.875" style="0" customWidth="1"/>
    <col min="7" max="7" width="6.125" style="0" customWidth="1"/>
    <col min="8" max="8" width="6.625" style="0" hidden="1" customWidth="1"/>
    <col min="9" max="9" width="17.25390625" style="0" customWidth="1"/>
  </cols>
  <sheetData>
    <row r="1" spans="3:11" ht="12.75" hidden="1">
      <c r="C1" s="727" t="s">
        <v>518</v>
      </c>
      <c r="D1" s="728"/>
      <c r="E1" s="728"/>
      <c r="F1" s="728"/>
      <c r="G1" s="728"/>
      <c r="H1" s="728"/>
      <c r="I1" s="728"/>
      <c r="J1" s="8"/>
      <c r="K1" s="8"/>
    </row>
    <row r="2" spans="3:11" ht="12.75" customHeight="1" hidden="1">
      <c r="C2" s="729" t="s">
        <v>264</v>
      </c>
      <c r="D2" s="730"/>
      <c r="E2" s="730"/>
      <c r="F2" s="730"/>
      <c r="G2" s="730"/>
      <c r="H2" s="730"/>
      <c r="I2" s="730"/>
      <c r="J2" s="730"/>
      <c r="K2" s="8"/>
    </row>
    <row r="3" spans="3:11" ht="12.75" hidden="1">
      <c r="C3" s="727" t="s">
        <v>521</v>
      </c>
      <c r="D3" s="731"/>
      <c r="E3" s="731"/>
      <c r="F3" s="731"/>
      <c r="G3" s="731"/>
      <c r="H3" s="731"/>
      <c r="I3" s="731"/>
      <c r="J3" s="731"/>
      <c r="K3" s="8"/>
    </row>
    <row r="4" spans="3:11" ht="12.75" hidden="1">
      <c r="C4" s="727" t="s">
        <v>539</v>
      </c>
      <c r="D4" s="731"/>
      <c r="E4" s="731"/>
      <c r="F4" s="731"/>
      <c r="G4" s="731"/>
      <c r="H4" s="731"/>
      <c r="I4" s="731"/>
      <c r="J4" s="731"/>
      <c r="K4" s="8"/>
    </row>
    <row r="5" spans="3:11" ht="12.75" hidden="1">
      <c r="C5" s="188"/>
      <c r="D5" s="188"/>
      <c r="E5" s="188"/>
      <c r="F5" s="188"/>
      <c r="G5" s="188"/>
      <c r="H5" s="188"/>
      <c r="I5" s="188"/>
      <c r="J5" s="188"/>
      <c r="K5" s="188"/>
    </row>
    <row r="6" spans="3:11" ht="15.75">
      <c r="C6" s="188"/>
      <c r="D6" s="188"/>
      <c r="E6" s="188"/>
      <c r="F6" s="748" t="s">
        <v>680</v>
      </c>
      <c r="G6" s="736"/>
      <c r="H6" s="736"/>
      <c r="I6" s="736"/>
      <c r="J6" s="188"/>
      <c r="K6" s="188"/>
    </row>
    <row r="7" spans="3:11" ht="15.75">
      <c r="C7" s="188"/>
      <c r="D7" s="188"/>
      <c r="E7" s="188"/>
      <c r="F7" s="748" t="s">
        <v>605</v>
      </c>
      <c r="G7" s="736"/>
      <c r="H7" s="736"/>
      <c r="I7" s="736"/>
      <c r="J7" s="188"/>
      <c r="K7" s="188"/>
    </row>
    <row r="8" spans="3:11" ht="15.75">
      <c r="C8" s="188"/>
      <c r="D8" s="188"/>
      <c r="E8" s="188"/>
      <c r="F8" s="748" t="s">
        <v>545</v>
      </c>
      <c r="G8" s="736"/>
      <c r="H8" s="736"/>
      <c r="I8" s="736"/>
      <c r="J8" s="188"/>
      <c r="K8" s="188"/>
    </row>
    <row r="9" spans="3:11" ht="15.75">
      <c r="C9" s="188"/>
      <c r="D9" s="188"/>
      <c r="E9" s="188"/>
      <c r="F9" s="749" t="s">
        <v>681</v>
      </c>
      <c r="G9" s="736"/>
      <c r="H9" s="736"/>
      <c r="I9" s="736"/>
      <c r="J9" s="188"/>
      <c r="K9" s="188"/>
    </row>
    <row r="10" spans="3:11" ht="15">
      <c r="C10" s="188"/>
      <c r="D10" s="188"/>
      <c r="E10" s="188"/>
      <c r="F10" s="736"/>
      <c r="G10" s="736"/>
      <c r="H10" s="736"/>
      <c r="I10" s="736"/>
      <c r="J10" s="188"/>
      <c r="K10" s="188"/>
    </row>
    <row r="11" spans="3:11" ht="15" hidden="1">
      <c r="C11" s="47"/>
      <c r="D11" s="47"/>
      <c r="E11" s="47"/>
      <c r="F11" s="736"/>
      <c r="G11" s="736"/>
      <c r="H11" s="736"/>
      <c r="I11" s="736"/>
      <c r="J11" s="188"/>
      <c r="K11" s="188"/>
    </row>
    <row r="12" spans="1:11" ht="12.75">
      <c r="A12" s="789"/>
      <c r="B12" s="789"/>
      <c r="C12" s="1035"/>
      <c r="D12" s="1035"/>
      <c r="E12" s="1035"/>
      <c r="F12" s="1036" t="s">
        <v>159</v>
      </c>
      <c r="G12" s="989"/>
      <c r="H12" s="989"/>
      <c r="I12" s="989"/>
      <c r="J12" s="188"/>
      <c r="K12" s="188"/>
    </row>
    <row r="13" spans="1:11" ht="14.25" customHeight="1">
      <c r="A13" s="789"/>
      <c r="B13" s="789"/>
      <c r="C13" s="1035"/>
      <c r="D13" s="1035"/>
      <c r="E13" s="1035"/>
      <c r="F13" s="1036" t="s">
        <v>605</v>
      </c>
      <c r="G13" s="989"/>
      <c r="H13" s="989"/>
      <c r="I13" s="989"/>
      <c r="J13" s="188"/>
      <c r="K13" s="188"/>
    </row>
    <row r="14" spans="1:11" ht="15.75" customHeight="1">
      <c r="A14" s="789"/>
      <c r="B14" s="1037"/>
      <c r="C14" s="1035"/>
      <c r="D14" s="1035"/>
      <c r="E14" s="1035"/>
      <c r="F14" s="1036" t="s">
        <v>545</v>
      </c>
      <c r="G14" s="989"/>
      <c r="H14" s="989"/>
      <c r="I14" s="989"/>
      <c r="J14" s="188"/>
      <c r="K14" s="188"/>
    </row>
    <row r="15" spans="1:11" ht="12.75">
      <c r="A15" s="789"/>
      <c r="B15" s="789"/>
      <c r="C15" s="844"/>
      <c r="D15" s="986"/>
      <c r="E15" s="986"/>
      <c r="F15" s="1038" t="s">
        <v>674</v>
      </c>
      <c r="G15" s="989"/>
      <c r="H15" s="989"/>
      <c r="I15" s="989"/>
      <c r="J15" s="188"/>
      <c r="K15" s="188"/>
    </row>
    <row r="16" spans="1:9" ht="12.75">
      <c r="A16" s="1039"/>
      <c r="B16" s="789"/>
      <c r="C16" s="789"/>
      <c r="D16" s="789"/>
      <c r="E16" s="789"/>
      <c r="F16" s="789"/>
      <c r="G16" s="789"/>
      <c r="H16" s="789"/>
      <c r="I16" s="789"/>
    </row>
    <row r="17" spans="1:9" ht="30.75" customHeight="1">
      <c r="A17" s="1040" t="s">
        <v>606</v>
      </c>
      <c r="B17" s="1040"/>
      <c r="C17" s="1040"/>
      <c r="D17" s="1040"/>
      <c r="E17" s="1040"/>
      <c r="F17" s="1040"/>
      <c r="G17" s="1040"/>
      <c r="H17" s="1040"/>
      <c r="I17" s="1040"/>
    </row>
    <row r="18" spans="1:9" ht="12.75">
      <c r="A18" s="1039"/>
      <c r="B18" s="789"/>
      <c r="C18" s="789"/>
      <c r="D18" s="789"/>
      <c r="E18" s="789"/>
      <c r="F18" s="789"/>
      <c r="G18" s="789"/>
      <c r="H18" s="789"/>
      <c r="I18" s="789"/>
    </row>
    <row r="19" spans="1:9" ht="12.75" customHeight="1">
      <c r="A19" s="1041" t="s">
        <v>158</v>
      </c>
      <c r="B19" s="1042" t="s">
        <v>150</v>
      </c>
      <c r="C19" s="1041" t="s">
        <v>607</v>
      </c>
      <c r="D19" s="1041"/>
      <c r="E19" s="1041"/>
      <c r="F19" s="1041"/>
      <c r="G19" s="1041"/>
      <c r="H19" s="1041"/>
      <c r="I19" s="1041"/>
    </row>
    <row r="20" spans="1:9" ht="30.75" customHeight="1">
      <c r="A20" s="1041"/>
      <c r="B20" s="1042"/>
      <c r="C20" s="1043" t="s">
        <v>153</v>
      </c>
      <c r="D20" s="1043" t="s">
        <v>608</v>
      </c>
      <c r="E20" s="1043" t="s">
        <v>612</v>
      </c>
      <c r="F20" s="1043" t="s">
        <v>613</v>
      </c>
      <c r="G20" s="1043" t="s">
        <v>153</v>
      </c>
      <c r="H20" s="1043" t="s">
        <v>156</v>
      </c>
      <c r="I20" s="1043" t="s">
        <v>592</v>
      </c>
    </row>
    <row r="21" spans="1:9" ht="15" customHeight="1">
      <c r="A21" s="910">
        <v>1</v>
      </c>
      <c r="B21" s="1043">
        <v>2</v>
      </c>
      <c r="C21" s="972">
        <v>3</v>
      </c>
      <c r="D21" s="1044" t="s">
        <v>609</v>
      </c>
      <c r="E21" s="1045" t="s">
        <v>610</v>
      </c>
      <c r="F21" s="972">
        <v>6</v>
      </c>
      <c r="G21" s="1045" t="s">
        <v>611</v>
      </c>
      <c r="H21" s="1045" t="s">
        <v>229</v>
      </c>
      <c r="I21" s="1046">
        <v>835.32</v>
      </c>
    </row>
    <row r="22" spans="1:9" ht="63.75" customHeight="1">
      <c r="A22" s="1047">
        <v>1</v>
      </c>
      <c r="B22" s="1048" t="s">
        <v>550</v>
      </c>
      <c r="C22" s="1046">
        <v>950</v>
      </c>
      <c r="D22" s="1049" t="s">
        <v>223</v>
      </c>
      <c r="E22" s="1050" t="s">
        <v>258</v>
      </c>
      <c r="F22" s="1051">
        <v>8900000000</v>
      </c>
      <c r="G22" s="1046">
        <v>200</v>
      </c>
      <c r="H22" s="945"/>
      <c r="I22" s="1052"/>
    </row>
    <row r="23" spans="1:9" ht="22.5" customHeight="1">
      <c r="A23" s="1053"/>
      <c r="B23" s="1054"/>
      <c r="C23" s="1055"/>
      <c r="D23" s="1056"/>
      <c r="E23" s="1057"/>
      <c r="F23" s="1058"/>
      <c r="G23" s="1055"/>
      <c r="H23" s="945">
        <v>159</v>
      </c>
      <c r="I23" s="1055"/>
    </row>
    <row r="24" spans="1:9" ht="20.25" customHeight="1">
      <c r="A24" s="1059"/>
      <c r="B24" s="1054"/>
      <c r="C24" s="1060" t="s">
        <v>614</v>
      </c>
      <c r="D24" s="1061"/>
      <c r="E24" s="1061"/>
      <c r="F24" s="1061"/>
      <c r="G24" s="1062"/>
      <c r="H24" s="945"/>
      <c r="I24" s="1063">
        <f>I21</f>
        <v>835.32</v>
      </c>
    </row>
    <row r="25" spans="1:9" ht="52.5" customHeight="1">
      <c r="A25" s="1064">
        <v>2</v>
      </c>
      <c r="B25" s="1032" t="s">
        <v>580</v>
      </c>
      <c r="C25" s="1065">
        <v>950</v>
      </c>
      <c r="D25" s="1066" t="s">
        <v>255</v>
      </c>
      <c r="E25" s="1066" t="s">
        <v>211</v>
      </c>
      <c r="F25" s="1067">
        <v>700000000</v>
      </c>
      <c r="G25" s="945">
        <v>200</v>
      </c>
      <c r="H25" s="945"/>
      <c r="I25" s="1063">
        <v>744.83</v>
      </c>
    </row>
    <row r="26" spans="1:9" ht="12.75">
      <c r="A26" s="1068"/>
      <c r="B26" s="1069" t="s">
        <v>298</v>
      </c>
      <c r="C26" s="1070"/>
      <c r="D26" s="1070"/>
      <c r="E26" s="1070"/>
      <c r="F26" s="1070"/>
      <c r="G26" s="1070"/>
      <c r="H26" s="1070"/>
      <c r="I26" s="920">
        <f>I24+I25</f>
        <v>1580.15</v>
      </c>
    </row>
    <row r="27" ht="15.75">
      <c r="A27" s="74"/>
    </row>
    <row r="28" ht="15.75">
      <c r="A28" s="74"/>
    </row>
    <row r="29" ht="15.75">
      <c r="A29" s="74"/>
    </row>
  </sheetData>
  <sheetProtection/>
  <mergeCells count="27">
    <mergeCell ref="F15:I15"/>
    <mergeCell ref="F6:I6"/>
    <mergeCell ref="F7:I7"/>
    <mergeCell ref="F8:I8"/>
    <mergeCell ref="F9:I9"/>
    <mergeCell ref="F10:I10"/>
    <mergeCell ref="F11:I11"/>
    <mergeCell ref="F12:I12"/>
    <mergeCell ref="F13:I13"/>
    <mergeCell ref="C4:J4"/>
    <mergeCell ref="B19:B20"/>
    <mergeCell ref="C22:C23"/>
    <mergeCell ref="E22:E23"/>
    <mergeCell ref="C1:I1"/>
    <mergeCell ref="C2:J2"/>
    <mergeCell ref="C3:J3"/>
    <mergeCell ref="G22:G23"/>
    <mergeCell ref="F22:F23"/>
    <mergeCell ref="F14:I14"/>
    <mergeCell ref="A22:A23"/>
    <mergeCell ref="I21:I23"/>
    <mergeCell ref="D22:D23"/>
    <mergeCell ref="A17:I17"/>
    <mergeCell ref="C19:I19"/>
    <mergeCell ref="A19:A20"/>
    <mergeCell ref="B22:B24"/>
    <mergeCell ref="C24:G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6">
      <selection activeCell="B20" sqref="B20"/>
    </sheetView>
  </sheetViews>
  <sheetFormatPr defaultColWidth="9.00390625" defaultRowHeight="12.75"/>
  <cols>
    <col min="1" max="1" width="4.125" style="0" customWidth="1"/>
    <col min="2" max="2" width="46.625" style="0" customWidth="1"/>
    <col min="3" max="3" width="7.625" style="0" customWidth="1"/>
    <col min="4" max="5" width="6.125" style="0" customWidth="1"/>
    <col min="6" max="6" width="10.875" style="0" customWidth="1"/>
    <col min="7" max="7" width="6.125" style="0" customWidth="1"/>
    <col min="8" max="8" width="6.625" style="0" hidden="1" customWidth="1"/>
    <col min="9" max="9" width="6.625" style="0" customWidth="1"/>
    <col min="10" max="10" width="7.625" style="0" customWidth="1"/>
  </cols>
  <sheetData>
    <row r="1" spans="3:10" ht="12.75" hidden="1">
      <c r="C1" s="727" t="s">
        <v>519</v>
      </c>
      <c r="D1" s="728"/>
      <c r="E1" s="728"/>
      <c r="F1" s="728"/>
      <c r="G1" s="728"/>
      <c r="H1" s="728"/>
      <c r="I1" s="728"/>
      <c r="J1" s="8"/>
    </row>
    <row r="2" spans="3:10" ht="12.75" hidden="1">
      <c r="C2" s="729" t="s">
        <v>264</v>
      </c>
      <c r="D2" s="730"/>
      <c r="E2" s="730"/>
      <c r="F2" s="730"/>
      <c r="G2" s="730"/>
      <c r="H2" s="730"/>
      <c r="I2" s="730"/>
      <c r="J2" s="730"/>
    </row>
    <row r="3" spans="3:10" ht="12.75" hidden="1">
      <c r="C3" s="727" t="s">
        <v>521</v>
      </c>
      <c r="D3" s="731"/>
      <c r="E3" s="731"/>
      <c r="F3" s="731"/>
      <c r="G3" s="731"/>
      <c r="H3" s="731"/>
      <c r="I3" s="731"/>
      <c r="J3" s="731"/>
    </row>
    <row r="4" spans="3:10" ht="12.75" hidden="1">
      <c r="C4" s="698" t="s">
        <v>536</v>
      </c>
      <c r="D4" s="731"/>
      <c r="E4" s="731"/>
      <c r="F4" s="731"/>
      <c r="G4" s="731"/>
      <c r="H4" s="731"/>
      <c r="I4" s="731"/>
      <c r="J4" s="8"/>
    </row>
    <row r="5" ht="12.75" hidden="1"/>
    <row r="6" spans="1:10" ht="12.75">
      <c r="A6" s="47"/>
      <c r="B6" s="47"/>
      <c r="C6" s="752" t="s">
        <v>160</v>
      </c>
      <c r="D6" s="752"/>
      <c r="E6" s="752"/>
      <c r="F6" s="752"/>
      <c r="G6" s="752"/>
      <c r="H6" s="752"/>
      <c r="I6" s="752"/>
      <c r="J6" s="47"/>
    </row>
    <row r="7" spans="1:10" ht="15.75" customHeight="1">
      <c r="A7" s="47"/>
      <c r="B7" s="47"/>
      <c r="C7" s="753" t="s">
        <v>264</v>
      </c>
      <c r="D7" s="753"/>
      <c r="E7" s="753"/>
      <c r="F7" s="753"/>
      <c r="G7" s="753"/>
      <c r="H7" s="753"/>
      <c r="I7" s="753"/>
      <c r="J7" s="47"/>
    </row>
    <row r="8" spans="1:10" ht="12.75">
      <c r="A8" s="47"/>
      <c r="B8" s="47"/>
      <c r="C8" s="753" t="s">
        <v>504</v>
      </c>
      <c r="D8" s="753"/>
      <c r="E8" s="753"/>
      <c r="F8" s="753"/>
      <c r="G8" s="753"/>
      <c r="H8" s="753"/>
      <c r="I8" s="753"/>
      <c r="J8" s="47"/>
    </row>
    <row r="9" spans="1:10" ht="15.75">
      <c r="A9" s="47"/>
      <c r="B9" s="47"/>
      <c r="C9" s="124" t="s">
        <v>661</v>
      </c>
      <c r="D9" s="124"/>
      <c r="E9" s="124"/>
      <c r="F9" s="124"/>
      <c r="G9" s="83"/>
      <c r="H9" s="83"/>
      <c r="I9" s="83"/>
      <c r="J9" s="47"/>
    </row>
    <row r="10" spans="1:10" ht="12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2.25" customHeight="1">
      <c r="A11" s="744" t="s">
        <v>615</v>
      </c>
      <c r="B11" s="744"/>
      <c r="C11" s="744"/>
      <c r="D11" s="744"/>
      <c r="E11" s="744"/>
      <c r="F11" s="744"/>
      <c r="G11" s="744"/>
      <c r="H11" s="744"/>
      <c r="I11" s="744"/>
      <c r="J11" s="744"/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5.5" customHeight="1">
      <c r="A13" s="743" t="s">
        <v>158</v>
      </c>
      <c r="B13" s="719" t="s">
        <v>150</v>
      </c>
      <c r="C13" s="754" t="s">
        <v>151</v>
      </c>
      <c r="D13" s="755"/>
      <c r="E13" s="755"/>
      <c r="F13" s="755"/>
      <c r="G13" s="755"/>
      <c r="H13" s="90"/>
      <c r="I13" s="745" t="s">
        <v>616</v>
      </c>
      <c r="J13" s="745"/>
    </row>
    <row r="14" spans="1:10" ht="25.5">
      <c r="A14" s="750"/>
      <c r="B14" s="751"/>
      <c r="C14" s="76" t="s">
        <v>153</v>
      </c>
      <c r="D14" s="76" t="s">
        <v>608</v>
      </c>
      <c r="E14" s="76" t="s">
        <v>612</v>
      </c>
      <c r="F14" s="76" t="s">
        <v>613</v>
      </c>
      <c r="G14" s="76" t="s">
        <v>153</v>
      </c>
      <c r="H14" s="76" t="s">
        <v>156</v>
      </c>
      <c r="I14" s="76">
        <v>2022</v>
      </c>
      <c r="J14" s="76">
        <v>2023</v>
      </c>
    </row>
    <row r="15" spans="1:10" ht="66.75" customHeight="1">
      <c r="A15" s="227">
        <v>1</v>
      </c>
      <c r="B15" s="435" t="s">
        <v>580</v>
      </c>
      <c r="C15" s="433">
        <v>950</v>
      </c>
      <c r="D15" s="209" t="s">
        <v>223</v>
      </c>
      <c r="E15" s="209" t="s">
        <v>258</v>
      </c>
      <c r="F15" s="260">
        <v>8900000000</v>
      </c>
      <c r="G15" s="192">
        <v>200</v>
      </c>
      <c r="H15" s="79" t="s">
        <v>229</v>
      </c>
      <c r="I15" s="256">
        <v>50</v>
      </c>
      <c r="J15" s="256">
        <v>50</v>
      </c>
    </row>
    <row r="16" spans="1:10" ht="12.75">
      <c r="A16" s="80"/>
      <c r="B16" s="434" t="s">
        <v>152</v>
      </c>
      <c r="C16" s="77"/>
      <c r="D16" s="161"/>
      <c r="E16" s="161"/>
      <c r="F16" s="161"/>
      <c r="G16" s="161"/>
      <c r="H16" s="161"/>
      <c r="I16" s="256">
        <f>I15</f>
        <v>50</v>
      </c>
      <c r="J16" s="256">
        <f>J15</f>
        <v>50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2">
    <mergeCell ref="C1:I1"/>
    <mergeCell ref="C2:J2"/>
    <mergeCell ref="C3:J3"/>
    <mergeCell ref="C4:I4"/>
    <mergeCell ref="A13:A14"/>
    <mergeCell ref="B13:B14"/>
    <mergeCell ref="C6:I6"/>
    <mergeCell ref="C7:I7"/>
    <mergeCell ref="C13:G13"/>
    <mergeCell ref="I13:J13"/>
    <mergeCell ref="A11:J11"/>
    <mergeCell ref="C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B6">
      <selection activeCell="P40" sqref="P40"/>
    </sheetView>
  </sheetViews>
  <sheetFormatPr defaultColWidth="9.00390625" defaultRowHeight="12.75"/>
  <cols>
    <col min="1" max="1" width="4.125" style="0" hidden="1" customWidth="1"/>
    <col min="2" max="2" width="37.375" style="0" customWidth="1"/>
    <col min="3" max="3" width="7.625" style="0" customWidth="1"/>
    <col min="4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0.875" style="0" customWidth="1"/>
    <col min="10" max="10" width="7.625" style="0" hidden="1" customWidth="1"/>
  </cols>
  <sheetData>
    <row r="1" spans="3:10" ht="12.75" hidden="1">
      <c r="C1" s="727" t="s">
        <v>519</v>
      </c>
      <c r="D1" s="728"/>
      <c r="E1" s="728"/>
      <c r="F1" s="728"/>
      <c r="G1" s="728"/>
      <c r="H1" s="728"/>
      <c r="I1" s="728"/>
      <c r="J1" s="8"/>
    </row>
    <row r="2" spans="3:10" ht="12.75" hidden="1">
      <c r="C2" s="729" t="s">
        <v>264</v>
      </c>
      <c r="D2" s="730"/>
      <c r="E2" s="730"/>
      <c r="F2" s="730"/>
      <c r="G2" s="730"/>
      <c r="H2" s="730"/>
      <c r="I2" s="730"/>
      <c r="J2" s="730"/>
    </row>
    <row r="3" spans="3:10" ht="12.75" hidden="1">
      <c r="C3" s="727" t="s">
        <v>521</v>
      </c>
      <c r="D3" s="731"/>
      <c r="E3" s="731"/>
      <c r="F3" s="731"/>
      <c r="G3" s="731"/>
      <c r="H3" s="731"/>
      <c r="I3" s="731"/>
      <c r="J3" s="731"/>
    </row>
    <row r="4" spans="3:10" ht="12.75" hidden="1">
      <c r="C4" s="698" t="s">
        <v>536</v>
      </c>
      <c r="D4" s="731"/>
      <c r="E4" s="731"/>
      <c r="F4" s="731"/>
      <c r="G4" s="731"/>
      <c r="H4" s="731"/>
      <c r="I4" s="731"/>
      <c r="J4" s="8"/>
    </row>
    <row r="5" ht="12.75" hidden="1"/>
    <row r="6" spans="1:10" ht="24.75" customHeight="1">
      <c r="A6" s="47"/>
      <c r="B6" s="47"/>
      <c r="C6" s="752" t="s">
        <v>160</v>
      </c>
      <c r="D6" s="752"/>
      <c r="E6" s="752"/>
      <c r="F6" s="752"/>
      <c r="G6" s="752"/>
      <c r="H6" s="752"/>
      <c r="I6" s="752"/>
      <c r="J6" s="47"/>
    </row>
    <row r="7" spans="1:10" ht="12" customHeight="1">
      <c r="A7" s="47"/>
      <c r="B7" s="47"/>
      <c r="C7" s="753" t="s">
        <v>554</v>
      </c>
      <c r="D7" s="753"/>
      <c r="E7" s="753"/>
      <c r="F7" s="753"/>
      <c r="G7" s="753"/>
      <c r="H7" s="753"/>
      <c r="I7" s="753"/>
      <c r="J7" s="47"/>
    </row>
    <row r="8" spans="1:10" ht="15.75">
      <c r="A8" s="47"/>
      <c r="B8" s="47"/>
      <c r="C8" s="698" t="s">
        <v>553</v>
      </c>
      <c r="D8" s="698"/>
      <c r="E8" s="698"/>
      <c r="F8" s="698"/>
      <c r="G8" s="669"/>
      <c r="H8" s="669"/>
      <c r="I8" s="669"/>
      <c r="J8" s="47"/>
    </row>
    <row r="9" spans="1:10" ht="12.75">
      <c r="A9" s="47"/>
      <c r="B9" s="47"/>
      <c r="C9" s="759" t="s">
        <v>663</v>
      </c>
      <c r="D9" s="759"/>
      <c r="E9" s="759"/>
      <c r="F9" s="759"/>
      <c r="G9" s="47"/>
      <c r="H9" s="47"/>
      <c r="I9" s="47"/>
      <c r="J9" s="47"/>
    </row>
    <row r="10" spans="1:10" ht="36.75" customHeight="1">
      <c r="A10" s="758" t="s">
        <v>643</v>
      </c>
      <c r="B10" s="758"/>
      <c r="C10" s="758"/>
      <c r="D10" s="758"/>
      <c r="E10" s="758"/>
      <c r="F10" s="758"/>
      <c r="G10" s="758"/>
      <c r="H10" s="758"/>
      <c r="I10" s="758"/>
      <c r="J10" s="758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552</v>
      </c>
      <c r="J11" s="47" t="s">
        <v>167</v>
      </c>
    </row>
    <row r="12" spans="1:10" ht="25.5" customHeight="1">
      <c r="A12" s="743" t="s">
        <v>158</v>
      </c>
      <c r="B12" s="719" t="s">
        <v>150</v>
      </c>
      <c r="C12" s="754" t="s">
        <v>151</v>
      </c>
      <c r="D12" s="755"/>
      <c r="E12" s="755"/>
      <c r="F12" s="755"/>
      <c r="G12" s="755"/>
      <c r="H12" s="90"/>
      <c r="I12" s="745" t="s">
        <v>157</v>
      </c>
      <c r="J12" s="745"/>
    </row>
    <row r="13" spans="1:10" ht="30.75" customHeight="1">
      <c r="A13" s="750"/>
      <c r="B13" s="719"/>
      <c r="C13" s="76" t="s">
        <v>153</v>
      </c>
      <c r="D13" s="76" t="s">
        <v>608</v>
      </c>
      <c r="E13" s="76" t="s">
        <v>119</v>
      </c>
      <c r="F13" s="76" t="s">
        <v>613</v>
      </c>
      <c r="G13" s="76" t="s">
        <v>153</v>
      </c>
      <c r="H13" s="76" t="s">
        <v>156</v>
      </c>
      <c r="I13" s="76" t="s">
        <v>592</v>
      </c>
      <c r="J13" s="76">
        <v>2021</v>
      </c>
    </row>
    <row r="14" spans="1:10" ht="16.5" customHeight="1">
      <c r="A14" s="743">
        <v>1</v>
      </c>
      <c r="B14" s="360">
        <v>1</v>
      </c>
      <c r="C14" s="192">
        <v>2</v>
      </c>
      <c r="D14" s="209" t="s">
        <v>644</v>
      </c>
      <c r="E14" s="209" t="s">
        <v>609</v>
      </c>
      <c r="F14" s="162">
        <v>5</v>
      </c>
      <c r="G14" s="192">
        <v>6</v>
      </c>
      <c r="H14" s="308" t="s">
        <v>229</v>
      </c>
      <c r="I14" s="361">
        <v>7</v>
      </c>
      <c r="J14" s="162">
        <v>968.8</v>
      </c>
    </row>
    <row r="15" spans="1:10" ht="36" customHeight="1">
      <c r="A15" s="757"/>
      <c r="B15" s="303" t="s">
        <v>551</v>
      </c>
      <c r="C15" s="192">
        <v>950</v>
      </c>
      <c r="D15" s="209" t="s">
        <v>259</v>
      </c>
      <c r="E15" s="209" t="s">
        <v>211</v>
      </c>
      <c r="F15" s="162">
        <v>4901023490</v>
      </c>
      <c r="G15" s="192">
        <v>300</v>
      </c>
      <c r="H15" s="192">
        <v>50</v>
      </c>
      <c r="I15" s="449">
        <v>146.92</v>
      </c>
      <c r="J15" s="160">
        <v>7.5</v>
      </c>
    </row>
    <row r="16" spans="1:10" ht="12.75">
      <c r="A16" s="756" t="s">
        <v>152</v>
      </c>
      <c r="B16" s="746"/>
      <c r="C16" s="746"/>
      <c r="D16" s="746"/>
      <c r="E16" s="746"/>
      <c r="F16" s="746"/>
      <c r="G16" s="747"/>
      <c r="H16" s="161"/>
      <c r="I16" s="450">
        <f>I15</f>
        <v>146.92</v>
      </c>
      <c r="J16" s="162">
        <f>J14</f>
        <v>968.8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6">
    <mergeCell ref="C1:I1"/>
    <mergeCell ref="C2:J2"/>
    <mergeCell ref="C3:J3"/>
    <mergeCell ref="C4:I4"/>
    <mergeCell ref="C6:I6"/>
    <mergeCell ref="C7:I7"/>
    <mergeCell ref="A16:G16"/>
    <mergeCell ref="A14:A15"/>
    <mergeCell ref="C8:F8"/>
    <mergeCell ref="G8:I8"/>
    <mergeCell ref="A10:J10"/>
    <mergeCell ref="A12:A13"/>
    <mergeCell ref="B12:B13"/>
    <mergeCell ref="C12:G12"/>
    <mergeCell ref="I12:J12"/>
    <mergeCell ref="C9:F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6">
      <selection activeCell="G20" sqref="G20"/>
    </sheetView>
  </sheetViews>
  <sheetFormatPr defaultColWidth="9.00390625" defaultRowHeight="12.75"/>
  <cols>
    <col min="1" max="1" width="4.125" style="0" hidden="1" customWidth="1"/>
    <col min="2" max="2" width="33.375" style="0" customWidth="1"/>
    <col min="3" max="3" width="7.625" style="0" customWidth="1"/>
    <col min="4" max="5" width="6.125" style="0" customWidth="1"/>
    <col min="6" max="6" width="11.875" style="0" customWidth="1"/>
    <col min="7" max="7" width="6.125" style="0" customWidth="1"/>
    <col min="8" max="8" width="6.625" style="0" hidden="1" customWidth="1"/>
    <col min="9" max="9" width="10.875" style="0" customWidth="1"/>
    <col min="10" max="10" width="7.625" style="0" hidden="1" customWidth="1"/>
  </cols>
  <sheetData>
    <row r="1" spans="3:10" ht="12.75" hidden="1">
      <c r="C1" s="727" t="s">
        <v>519</v>
      </c>
      <c r="D1" s="728"/>
      <c r="E1" s="728"/>
      <c r="F1" s="728"/>
      <c r="G1" s="728"/>
      <c r="H1" s="728"/>
      <c r="I1" s="728"/>
      <c r="J1" s="8"/>
    </row>
    <row r="2" spans="3:10" ht="12.75" hidden="1">
      <c r="C2" s="729" t="s">
        <v>264</v>
      </c>
      <c r="D2" s="730"/>
      <c r="E2" s="730"/>
      <c r="F2" s="730"/>
      <c r="G2" s="730"/>
      <c r="H2" s="730"/>
      <c r="I2" s="730"/>
      <c r="J2" s="730"/>
    </row>
    <row r="3" spans="3:10" ht="12.75" hidden="1">
      <c r="C3" s="727" t="s">
        <v>521</v>
      </c>
      <c r="D3" s="731"/>
      <c r="E3" s="731"/>
      <c r="F3" s="731"/>
      <c r="G3" s="731"/>
      <c r="H3" s="731"/>
      <c r="I3" s="731"/>
      <c r="J3" s="731"/>
    </row>
    <row r="4" spans="3:10" ht="12.75" hidden="1">
      <c r="C4" s="698" t="s">
        <v>536</v>
      </c>
      <c r="D4" s="731"/>
      <c r="E4" s="731"/>
      <c r="F4" s="731"/>
      <c r="G4" s="731"/>
      <c r="H4" s="731"/>
      <c r="I4" s="731"/>
      <c r="J4" s="8"/>
    </row>
    <row r="5" ht="12.75" hidden="1"/>
    <row r="6" spans="1:10" ht="12.75">
      <c r="A6" s="47"/>
      <c r="B6" s="47"/>
      <c r="C6" s="752" t="s">
        <v>662</v>
      </c>
      <c r="D6" s="752"/>
      <c r="E6" s="752"/>
      <c r="F6" s="752"/>
      <c r="G6" s="752"/>
      <c r="H6" s="752"/>
      <c r="I6" s="752"/>
      <c r="J6" s="47"/>
    </row>
    <row r="7" spans="1:10" ht="12" customHeight="1">
      <c r="A7" s="47"/>
      <c r="B7" s="47"/>
      <c r="C7" s="753" t="s">
        <v>554</v>
      </c>
      <c r="D7" s="753"/>
      <c r="E7" s="753"/>
      <c r="F7" s="753"/>
      <c r="G7" s="753"/>
      <c r="H7" s="753"/>
      <c r="I7" s="753"/>
      <c r="J7" s="47"/>
    </row>
    <row r="8" spans="1:10" ht="15.75">
      <c r="A8" s="47"/>
      <c r="B8" s="47"/>
      <c r="C8" s="698" t="s">
        <v>553</v>
      </c>
      <c r="D8" s="698"/>
      <c r="E8" s="698"/>
      <c r="F8" s="698"/>
      <c r="G8" s="669"/>
      <c r="H8" s="669"/>
      <c r="I8" s="669"/>
      <c r="J8" s="47"/>
    </row>
    <row r="9" spans="1:10" ht="12.75">
      <c r="A9" s="47"/>
      <c r="B9" s="47"/>
      <c r="C9" s="47" t="s">
        <v>664</v>
      </c>
      <c r="D9" s="47"/>
      <c r="E9" s="47"/>
      <c r="F9" s="47"/>
      <c r="G9" s="47"/>
      <c r="H9" s="47"/>
      <c r="I9" s="47"/>
      <c r="J9" s="47"/>
    </row>
    <row r="10" spans="1:10" ht="36.75" customHeight="1">
      <c r="A10" s="758" t="s">
        <v>645</v>
      </c>
      <c r="B10" s="758"/>
      <c r="C10" s="758"/>
      <c r="D10" s="758"/>
      <c r="E10" s="758"/>
      <c r="F10" s="758"/>
      <c r="G10" s="758"/>
      <c r="H10" s="758"/>
      <c r="I10" s="758"/>
      <c r="J10" s="758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552</v>
      </c>
      <c r="J11" s="47" t="s">
        <v>167</v>
      </c>
    </row>
    <row r="12" spans="1:11" ht="25.5" customHeight="1">
      <c r="A12" s="743" t="s">
        <v>158</v>
      </c>
      <c r="B12" s="719" t="s">
        <v>150</v>
      </c>
      <c r="C12" s="754" t="s">
        <v>151</v>
      </c>
      <c r="D12" s="755"/>
      <c r="E12" s="755"/>
      <c r="F12" s="755"/>
      <c r="G12" s="755"/>
      <c r="H12" s="90"/>
      <c r="I12" s="754" t="s">
        <v>592</v>
      </c>
      <c r="J12" s="755"/>
      <c r="K12" s="760"/>
    </row>
    <row r="13" spans="1:11" ht="25.5">
      <c r="A13" s="750"/>
      <c r="B13" s="719"/>
      <c r="C13" s="76" t="s">
        <v>153</v>
      </c>
      <c r="D13" s="76" t="s">
        <v>608</v>
      </c>
      <c r="E13" s="76" t="s">
        <v>119</v>
      </c>
      <c r="F13" s="76" t="s">
        <v>613</v>
      </c>
      <c r="G13" s="76" t="s">
        <v>153</v>
      </c>
      <c r="H13" s="76" t="s">
        <v>156</v>
      </c>
      <c r="I13" s="76" t="s">
        <v>632</v>
      </c>
      <c r="J13" s="76">
        <v>2021</v>
      </c>
      <c r="K13" s="362" t="s">
        <v>596</v>
      </c>
    </row>
    <row r="14" spans="1:11" ht="16.5" customHeight="1">
      <c r="A14" s="743">
        <v>1</v>
      </c>
      <c r="B14" s="360">
        <v>1</v>
      </c>
      <c r="C14" s="192">
        <v>2</v>
      </c>
      <c r="D14" s="209" t="s">
        <v>644</v>
      </c>
      <c r="E14" s="209" t="s">
        <v>609</v>
      </c>
      <c r="F14" s="162">
        <v>5</v>
      </c>
      <c r="G14" s="192">
        <v>6</v>
      </c>
      <c r="H14" s="308" t="s">
        <v>229</v>
      </c>
      <c r="I14" s="361">
        <v>7</v>
      </c>
      <c r="J14" s="162">
        <v>968.8</v>
      </c>
      <c r="K14" s="359">
        <v>8</v>
      </c>
    </row>
    <row r="15" spans="1:11" ht="36" customHeight="1">
      <c r="A15" s="757"/>
      <c r="B15" s="303" t="s">
        <v>551</v>
      </c>
      <c r="C15" s="192">
        <v>950</v>
      </c>
      <c r="D15" s="209" t="s">
        <v>259</v>
      </c>
      <c r="E15" s="209" t="s">
        <v>211</v>
      </c>
      <c r="F15" s="162">
        <v>4901023490</v>
      </c>
      <c r="G15" s="192">
        <v>300</v>
      </c>
      <c r="H15" s="192">
        <v>50</v>
      </c>
      <c r="I15" s="449">
        <v>146.92</v>
      </c>
      <c r="J15" s="451">
        <v>7.5</v>
      </c>
      <c r="K15" s="449">
        <v>146.92</v>
      </c>
    </row>
    <row r="16" spans="1:11" ht="12.75">
      <c r="A16" s="756" t="s">
        <v>152</v>
      </c>
      <c r="B16" s="746"/>
      <c r="C16" s="746"/>
      <c r="D16" s="746"/>
      <c r="E16" s="746"/>
      <c r="F16" s="746"/>
      <c r="G16" s="747"/>
      <c r="H16" s="161"/>
      <c r="I16" s="450">
        <f>I15</f>
        <v>146.92</v>
      </c>
      <c r="J16" s="450">
        <f>J14</f>
        <v>968.8</v>
      </c>
      <c r="K16" s="450">
        <f>K15</f>
        <v>146.92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5">
    <mergeCell ref="C1:I1"/>
    <mergeCell ref="C2:J2"/>
    <mergeCell ref="C3:J3"/>
    <mergeCell ref="C4:I4"/>
    <mergeCell ref="C6:I6"/>
    <mergeCell ref="C7:I7"/>
    <mergeCell ref="A14:A15"/>
    <mergeCell ref="A16:G16"/>
    <mergeCell ref="I12:K12"/>
    <mergeCell ref="C8:F8"/>
    <mergeCell ref="G8:I8"/>
    <mergeCell ref="A10:J10"/>
    <mergeCell ref="A12:A13"/>
    <mergeCell ref="B12:B13"/>
    <mergeCell ref="C12:G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zoomScalePageLayoutView="0" workbookViewId="0" topLeftCell="A6">
      <selection activeCell="A6" sqref="A6:F25"/>
    </sheetView>
  </sheetViews>
  <sheetFormatPr defaultColWidth="9.00390625" defaultRowHeight="12.75"/>
  <cols>
    <col min="1" max="1" width="28.375" style="0" customWidth="1"/>
    <col min="2" max="2" width="14.625" style="0" customWidth="1"/>
    <col min="3" max="3" width="10.875" style="0" customWidth="1"/>
    <col min="4" max="4" width="9.375" style="0" customWidth="1"/>
    <col min="6" max="6" width="11.00390625" style="0" customWidth="1"/>
  </cols>
  <sheetData>
    <row r="1" spans="3:10" ht="12.75" hidden="1">
      <c r="C1" s="727" t="s">
        <v>321</v>
      </c>
      <c r="D1" s="728"/>
      <c r="E1" s="728"/>
      <c r="F1" s="728"/>
      <c r="G1" s="728"/>
      <c r="H1" s="728"/>
      <c r="I1" s="8"/>
      <c r="J1" s="8"/>
    </row>
    <row r="2" spans="3:10" ht="12.75" hidden="1">
      <c r="C2" s="729" t="s">
        <v>264</v>
      </c>
      <c r="D2" s="730"/>
      <c r="E2" s="730"/>
      <c r="F2" s="730"/>
      <c r="G2" s="730"/>
      <c r="H2" s="730"/>
      <c r="I2" s="730"/>
      <c r="J2" s="8"/>
    </row>
    <row r="3" spans="3:10" ht="12.75" hidden="1">
      <c r="C3" s="727" t="s">
        <v>504</v>
      </c>
      <c r="D3" s="731"/>
      <c r="E3" s="731"/>
      <c r="F3" s="731"/>
      <c r="G3" s="731"/>
      <c r="H3" s="731"/>
      <c r="I3" s="731"/>
      <c r="J3" s="731"/>
    </row>
    <row r="4" spans="3:10" ht="12.75" hidden="1">
      <c r="C4" s="727" t="s">
        <v>539</v>
      </c>
      <c r="D4" s="731"/>
      <c r="E4" s="731"/>
      <c r="F4" s="731"/>
      <c r="G4" s="731"/>
      <c r="H4" s="731"/>
      <c r="I4" s="731"/>
      <c r="J4" s="8"/>
    </row>
    <row r="5" spans="3:10" ht="12.75" hidden="1">
      <c r="C5" s="123"/>
      <c r="D5" s="292"/>
      <c r="E5" s="292"/>
      <c r="F5" s="292"/>
      <c r="G5" s="292"/>
      <c r="H5" s="292"/>
      <c r="I5" s="292"/>
      <c r="J5" s="8"/>
    </row>
    <row r="6" spans="1:10" ht="12.75">
      <c r="A6" s="789"/>
      <c r="B6" s="789"/>
      <c r="C6" s="1071" t="s">
        <v>684</v>
      </c>
      <c r="D6" s="1072"/>
      <c r="E6" s="1072"/>
      <c r="F6" s="1072"/>
      <c r="G6" s="292"/>
      <c r="H6" s="292"/>
      <c r="I6" s="292"/>
      <c r="J6" s="8"/>
    </row>
    <row r="7" spans="1:10" ht="12.75">
      <c r="A7" s="789"/>
      <c r="B7" s="789"/>
      <c r="C7" s="1071" t="s">
        <v>605</v>
      </c>
      <c r="D7" s="1072"/>
      <c r="E7" s="1072"/>
      <c r="F7" s="1072"/>
      <c r="G7" s="292"/>
      <c r="H7" s="292"/>
      <c r="I7" s="292"/>
      <c r="J7" s="8"/>
    </row>
    <row r="8" spans="1:10" ht="12.75">
      <c r="A8" s="789"/>
      <c r="B8" s="789"/>
      <c r="C8" s="1071" t="s">
        <v>545</v>
      </c>
      <c r="D8" s="1072"/>
      <c r="E8" s="1072"/>
      <c r="F8" s="1072"/>
      <c r="G8" s="292"/>
      <c r="H8" s="292"/>
      <c r="I8" s="292"/>
      <c r="J8" s="8"/>
    </row>
    <row r="9" spans="1:10" ht="12.75">
      <c r="A9" s="789"/>
      <c r="B9" s="789"/>
      <c r="C9" s="988" t="s">
        <v>681</v>
      </c>
      <c r="D9" s="1072"/>
      <c r="E9" s="1072"/>
      <c r="F9" s="1072"/>
      <c r="G9" s="292"/>
      <c r="H9" s="292"/>
      <c r="I9" s="292"/>
      <c r="J9" s="8"/>
    </row>
    <row r="10" spans="1:10" ht="12.75">
      <c r="A10" s="789"/>
      <c r="B10" s="789"/>
      <c r="C10" s="988"/>
      <c r="D10" s="1072"/>
      <c r="E10" s="1072"/>
      <c r="F10" s="1072"/>
      <c r="G10" s="292"/>
      <c r="H10" s="292"/>
      <c r="I10" s="292"/>
      <c r="J10" s="8"/>
    </row>
    <row r="11" spans="1:6" ht="12.75">
      <c r="A11" s="1039"/>
      <c r="B11" s="1039"/>
      <c r="C11" s="1071" t="s">
        <v>675</v>
      </c>
      <c r="D11" s="1071"/>
      <c r="E11" s="1071"/>
      <c r="F11" s="1071"/>
    </row>
    <row r="12" spans="1:6" ht="12.75">
      <c r="A12" s="1039"/>
      <c r="B12" s="1039"/>
      <c r="C12" s="1071" t="s">
        <v>139</v>
      </c>
      <c r="D12" s="1071"/>
      <c r="E12" s="1071"/>
      <c r="F12" s="1071"/>
    </row>
    <row r="13" spans="1:6" ht="12.75">
      <c r="A13" s="1039"/>
      <c r="B13" s="1039"/>
      <c r="C13" s="1071" t="s">
        <v>544</v>
      </c>
      <c r="D13" s="1071"/>
      <c r="E13" s="1071"/>
      <c r="F13" s="1071"/>
    </row>
    <row r="14" spans="1:6" ht="12.75">
      <c r="A14" s="1039"/>
      <c r="B14" s="1039"/>
      <c r="C14" s="1071" t="s">
        <v>669</v>
      </c>
      <c r="D14" s="1071"/>
      <c r="E14" s="1071"/>
      <c r="F14" s="1071"/>
    </row>
    <row r="15" spans="1:6" ht="12.75">
      <c r="A15" s="1039"/>
      <c r="B15" s="1039"/>
      <c r="C15" s="1071"/>
      <c r="D15" s="1071"/>
      <c r="E15" s="1071"/>
      <c r="F15" s="1071"/>
    </row>
    <row r="16" spans="1:6" ht="12.75">
      <c r="A16" s="1039"/>
      <c r="B16" s="1039"/>
      <c r="C16" s="1035"/>
      <c r="D16" s="1035"/>
      <c r="E16" s="1035"/>
      <c r="F16" s="1035"/>
    </row>
    <row r="17" spans="1:6" ht="12.75">
      <c r="A17" s="1073" t="s">
        <v>43</v>
      </c>
      <c r="B17" s="1073"/>
      <c r="C17" s="1073"/>
      <c r="D17" s="1073"/>
      <c r="E17" s="1073"/>
      <c r="F17" s="1073"/>
    </row>
    <row r="18" spans="1:6" ht="12.75">
      <c r="A18" s="1073" t="s">
        <v>621</v>
      </c>
      <c r="B18" s="1073"/>
      <c r="C18" s="1073"/>
      <c r="D18" s="1073"/>
      <c r="E18" s="1073"/>
      <c r="F18" s="1073"/>
    </row>
    <row r="19" spans="1:6" ht="12.75">
      <c r="A19" s="1039"/>
      <c r="B19" s="1039"/>
      <c r="C19" s="1039"/>
      <c r="D19" s="1039"/>
      <c r="E19" s="1039"/>
      <c r="F19" s="1039"/>
    </row>
    <row r="20" spans="1:6" ht="133.5" customHeight="1">
      <c r="A20" s="1074" t="s">
        <v>618</v>
      </c>
      <c r="B20" s="945" t="s">
        <v>617</v>
      </c>
      <c r="C20" s="52" t="s">
        <v>555</v>
      </c>
      <c r="D20" s="52" t="s">
        <v>45</v>
      </c>
      <c r="E20" s="52" t="s">
        <v>620</v>
      </c>
      <c r="F20" s="52" t="s">
        <v>46</v>
      </c>
    </row>
    <row r="21" spans="1:8" ht="21.75" customHeight="1">
      <c r="A21" s="1074" t="s">
        <v>141</v>
      </c>
      <c r="B21" s="1074"/>
      <c r="C21" s="52">
        <f>C23+C25</f>
        <v>752</v>
      </c>
      <c r="D21" s="52">
        <f>D23+D25</f>
        <v>388</v>
      </c>
      <c r="E21" s="52">
        <f>E25</f>
        <v>188</v>
      </c>
      <c r="F21" s="52">
        <f>F23+F25</f>
        <v>952</v>
      </c>
      <c r="H21" s="127"/>
    </row>
    <row r="22" spans="1:6" ht="12.75">
      <c r="A22" s="1074" t="s">
        <v>116</v>
      </c>
      <c r="B22" s="1074"/>
      <c r="C22" s="912"/>
      <c r="D22" s="1075"/>
      <c r="E22" s="1075"/>
      <c r="F22" s="1075"/>
    </row>
    <row r="23" spans="1:6" ht="39.75" customHeight="1">
      <c r="A23" s="1074" t="s">
        <v>115</v>
      </c>
      <c r="B23" s="912" t="s">
        <v>619</v>
      </c>
      <c r="C23" s="912"/>
      <c r="D23" s="912">
        <v>388</v>
      </c>
      <c r="E23" s="912"/>
      <c r="F23" s="912">
        <f>C23+D23-E23</f>
        <v>388</v>
      </c>
    </row>
    <row r="24" spans="1:6" ht="18" customHeight="1" hidden="1">
      <c r="A24" s="1074" t="s">
        <v>0</v>
      </c>
      <c r="B24" s="1074"/>
      <c r="C24" s="912"/>
      <c r="D24" s="1075"/>
      <c r="E24" s="912"/>
      <c r="F24" s="912"/>
    </row>
    <row r="25" spans="1:6" ht="42.75" customHeight="1">
      <c r="A25" s="1074" t="s">
        <v>142</v>
      </c>
      <c r="B25" s="1074"/>
      <c r="C25" s="1075">
        <v>752</v>
      </c>
      <c r="D25" s="1075"/>
      <c r="E25" s="1075">
        <v>188</v>
      </c>
      <c r="F25" s="1075">
        <f>C25-E25+D25</f>
        <v>564</v>
      </c>
    </row>
    <row r="26" spans="1:6" ht="12.75">
      <c r="A26" s="50"/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763"/>
      <c r="E27" s="763"/>
      <c r="F27" s="50"/>
    </row>
    <row r="28" spans="1:6" ht="12.75">
      <c r="A28" s="50"/>
      <c r="B28" s="50"/>
      <c r="C28" s="50"/>
      <c r="D28" s="50"/>
      <c r="E28" s="50"/>
      <c r="F28" s="50"/>
    </row>
    <row r="30" spans="1:6" ht="12.75">
      <c r="A30" s="284"/>
      <c r="B30" s="284"/>
      <c r="C30" s="284"/>
      <c r="D30" s="284"/>
      <c r="E30" s="284"/>
      <c r="F30" s="284"/>
    </row>
    <row r="31" spans="1:6" ht="12.75">
      <c r="A31" s="284"/>
      <c r="B31" s="284"/>
      <c r="C31" s="284"/>
      <c r="D31" s="284"/>
      <c r="E31" s="284"/>
      <c r="F31" s="284"/>
    </row>
    <row r="32" spans="1:6" ht="12.75">
      <c r="A32" s="284"/>
      <c r="B32" s="284"/>
      <c r="C32" s="284"/>
      <c r="D32" s="284"/>
      <c r="E32" s="284"/>
      <c r="F32" s="284"/>
    </row>
    <row r="33" spans="1:6" ht="12.75">
      <c r="A33" s="284"/>
      <c r="B33" s="284"/>
      <c r="C33" s="284"/>
      <c r="D33" s="284"/>
      <c r="E33" s="284"/>
      <c r="F33" s="284"/>
    </row>
    <row r="34" spans="1:6" ht="12.75">
      <c r="A34" s="284"/>
      <c r="B34" s="284"/>
      <c r="C34" s="284"/>
      <c r="D34" s="284"/>
      <c r="E34" s="284"/>
      <c r="F34" s="284"/>
    </row>
    <row r="35" spans="1:6" ht="12.75">
      <c r="A35" s="284"/>
      <c r="B35" s="284"/>
      <c r="C35" s="284"/>
      <c r="D35" s="284"/>
      <c r="E35" s="284"/>
      <c r="F35" s="284"/>
    </row>
    <row r="36" spans="1:6" ht="12.75">
      <c r="A36" s="284"/>
      <c r="B36" s="284"/>
      <c r="C36" s="284"/>
      <c r="D36" s="284"/>
      <c r="E36" s="284"/>
      <c r="F36" s="284"/>
    </row>
    <row r="37" spans="1:6" ht="12.75">
      <c r="A37" s="257"/>
      <c r="B37" s="257"/>
      <c r="C37" s="764"/>
      <c r="D37" s="764"/>
      <c r="E37" s="764"/>
      <c r="F37" s="764"/>
    </row>
    <row r="38" spans="1:6" ht="12.75">
      <c r="A38" s="257"/>
      <c r="B38" s="257"/>
      <c r="C38" s="765"/>
      <c r="D38" s="765"/>
      <c r="E38" s="765"/>
      <c r="F38" s="765"/>
    </row>
    <row r="39" spans="1:6" ht="12.75">
      <c r="A39" s="257"/>
      <c r="B39" s="257"/>
      <c r="C39" s="285"/>
      <c r="D39" s="285"/>
      <c r="E39" s="285"/>
      <c r="F39" s="285"/>
    </row>
    <row r="40" spans="1:6" ht="12.75">
      <c r="A40" s="764"/>
      <c r="B40" s="764"/>
      <c r="C40" s="764"/>
      <c r="D40" s="764"/>
      <c r="E40" s="764"/>
      <c r="F40" s="764"/>
    </row>
    <row r="41" spans="1:6" ht="12.75">
      <c r="A41" s="764"/>
      <c r="B41" s="764"/>
      <c r="C41" s="764"/>
      <c r="D41" s="764"/>
      <c r="E41" s="764"/>
      <c r="F41" s="764"/>
    </row>
    <row r="42" spans="1:6" ht="12.75">
      <c r="A42" s="257"/>
      <c r="B42" s="257"/>
      <c r="C42" s="257"/>
      <c r="D42" s="257"/>
      <c r="E42" s="257"/>
      <c r="F42" s="257"/>
    </row>
    <row r="43" spans="1:6" ht="55.5" customHeight="1">
      <c r="A43" s="286"/>
      <c r="B43" s="286"/>
      <c r="C43" s="287"/>
      <c r="D43" s="287"/>
      <c r="E43" s="287"/>
      <c r="F43" s="287"/>
    </row>
    <row r="44" spans="1:8" ht="21.75" customHeight="1">
      <c r="A44" s="286"/>
      <c r="B44" s="286"/>
      <c r="C44" s="287"/>
      <c r="D44" s="287"/>
      <c r="E44" s="287"/>
      <c r="F44" s="287"/>
      <c r="H44" s="127"/>
    </row>
    <row r="45" spans="1:6" ht="12.75">
      <c r="A45" s="286"/>
      <c r="B45" s="286"/>
      <c r="C45" s="288"/>
      <c r="D45" s="289"/>
      <c r="E45" s="289"/>
      <c r="F45" s="289"/>
    </row>
    <row r="46" spans="1:6" ht="39.75" customHeight="1">
      <c r="A46" s="286"/>
      <c r="B46" s="286"/>
      <c r="C46" s="288"/>
      <c r="D46" s="288"/>
      <c r="E46" s="288"/>
      <c r="F46" s="288"/>
    </row>
    <row r="47" spans="1:6" ht="18" customHeight="1" hidden="1">
      <c r="A47" s="286"/>
      <c r="B47" s="286"/>
      <c r="C47" s="288"/>
      <c r="D47" s="289"/>
      <c r="E47" s="288"/>
      <c r="F47" s="288"/>
    </row>
    <row r="48" spans="1:6" ht="42.75" customHeight="1">
      <c r="A48" s="286"/>
      <c r="B48" s="286"/>
      <c r="C48" s="289"/>
      <c r="D48" s="289"/>
      <c r="E48" s="289"/>
      <c r="F48" s="289"/>
    </row>
    <row r="49" spans="1:6" ht="12.75">
      <c r="A49" s="290"/>
      <c r="B49" s="290"/>
      <c r="C49" s="290"/>
      <c r="D49" s="290"/>
      <c r="E49" s="290"/>
      <c r="F49" s="290"/>
    </row>
    <row r="50" spans="1:6" ht="12.75">
      <c r="A50" s="290"/>
      <c r="B50" s="290"/>
      <c r="C50" s="290"/>
      <c r="D50" s="761"/>
      <c r="E50" s="761"/>
      <c r="F50" s="290"/>
    </row>
    <row r="51" spans="1:6" ht="12.75">
      <c r="A51" s="284"/>
      <c r="B51" s="284"/>
      <c r="C51" s="284"/>
      <c r="D51" s="284"/>
      <c r="E51" s="284"/>
      <c r="F51" s="284"/>
    </row>
    <row r="52" spans="1:6" ht="12.75">
      <c r="A52" s="284"/>
      <c r="B52" s="284"/>
      <c r="C52" s="284"/>
      <c r="D52" s="284"/>
      <c r="E52" s="284"/>
      <c r="F52" s="284"/>
    </row>
  </sheetData>
  <sheetProtection/>
  <mergeCells count="22">
    <mergeCell ref="C37:F37"/>
    <mergeCell ref="C38:F38"/>
    <mergeCell ref="A40:F40"/>
    <mergeCell ref="A41:F41"/>
    <mergeCell ref="C11:F11"/>
    <mergeCell ref="C12:F12"/>
    <mergeCell ref="C6:F6"/>
    <mergeCell ref="D50:E50"/>
    <mergeCell ref="C13:F13"/>
    <mergeCell ref="C14:F14"/>
    <mergeCell ref="C15:F15"/>
    <mergeCell ref="A17:F17"/>
    <mergeCell ref="A18:F18"/>
    <mergeCell ref="D27:E27"/>
    <mergeCell ref="C7:F7"/>
    <mergeCell ref="C8:F8"/>
    <mergeCell ref="C9:F9"/>
    <mergeCell ref="C10:F10"/>
    <mergeCell ref="C1:H1"/>
    <mergeCell ref="C2:I2"/>
    <mergeCell ref="C3:J3"/>
    <mergeCell ref="C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22.375" style="0" customWidth="1"/>
    <col min="2" max="2" width="18.625" style="0" customWidth="1"/>
    <col min="3" max="3" width="11.25390625" style="0" customWidth="1"/>
    <col min="4" max="4" width="7.75390625" style="0" customWidth="1"/>
    <col min="5" max="5" width="6.875" style="0" customWidth="1"/>
    <col min="6" max="6" width="11.375" style="0" customWidth="1"/>
    <col min="8" max="8" width="8.25390625" style="0" customWidth="1"/>
    <col min="9" max="9" width="10.75390625" style="0" customWidth="1"/>
  </cols>
  <sheetData>
    <row r="1" spans="1:6" ht="12.75">
      <c r="A1" s="47"/>
      <c r="B1" s="47"/>
      <c r="C1" s="752" t="s">
        <v>648</v>
      </c>
      <c r="D1" s="752"/>
      <c r="E1" s="752"/>
      <c r="F1" s="752"/>
    </row>
    <row r="2" spans="1:6" ht="12.75">
      <c r="A2" s="47"/>
      <c r="B2" s="47"/>
      <c r="C2" s="752" t="s">
        <v>139</v>
      </c>
      <c r="D2" s="752"/>
      <c r="E2" s="752"/>
      <c r="F2" s="752"/>
    </row>
    <row r="3" spans="1:6" ht="12.75">
      <c r="A3" s="47"/>
      <c r="B3" s="47"/>
      <c r="C3" s="113" t="s">
        <v>544</v>
      </c>
      <c r="D3" s="113"/>
      <c r="E3" s="113"/>
      <c r="F3" s="113"/>
    </row>
    <row r="4" spans="1:6" ht="12.75">
      <c r="A4" s="47"/>
      <c r="B4" s="47"/>
      <c r="C4" s="47" t="s">
        <v>664</v>
      </c>
      <c r="D4" s="47"/>
      <c r="E4" s="47"/>
      <c r="F4" s="113"/>
    </row>
    <row r="5" spans="1:6" ht="12.75">
      <c r="A5" s="47"/>
      <c r="B5" s="47"/>
      <c r="C5" s="752"/>
      <c r="D5" s="752"/>
      <c r="E5" s="752"/>
      <c r="F5" s="752"/>
    </row>
    <row r="6" spans="1:6" ht="12.75">
      <c r="A6" s="47"/>
      <c r="B6" s="47"/>
      <c r="C6" s="48"/>
      <c r="D6" s="48"/>
      <c r="E6" s="48"/>
      <c r="F6" s="48"/>
    </row>
    <row r="7" spans="1:6" ht="12.75">
      <c r="A7" s="762" t="s">
        <v>43</v>
      </c>
      <c r="B7" s="762"/>
      <c r="C7" s="762"/>
      <c r="D7" s="762"/>
      <c r="E7" s="762"/>
      <c r="F7" s="762"/>
    </row>
    <row r="8" spans="1:6" ht="12.75">
      <c r="A8" s="762" t="s">
        <v>622</v>
      </c>
      <c r="B8" s="762"/>
      <c r="C8" s="762"/>
      <c r="D8" s="762"/>
      <c r="E8" s="762"/>
      <c r="F8" s="762"/>
    </row>
    <row r="9" spans="1:6" ht="12.75">
      <c r="A9" s="47"/>
      <c r="B9" s="47"/>
      <c r="C9" s="47"/>
      <c r="D9" s="47"/>
      <c r="E9" s="47"/>
      <c r="F9" s="47"/>
    </row>
    <row r="10" spans="1:9" ht="110.25" customHeight="1">
      <c r="A10" s="354" t="s">
        <v>623</v>
      </c>
      <c r="B10" s="192" t="s">
        <v>617</v>
      </c>
      <c r="C10" s="78" t="s">
        <v>624</v>
      </c>
      <c r="D10" s="78" t="s">
        <v>556</v>
      </c>
      <c r="E10" s="78" t="s">
        <v>625</v>
      </c>
      <c r="F10" s="78" t="s">
        <v>557</v>
      </c>
      <c r="G10" s="78" t="s">
        <v>626</v>
      </c>
      <c r="H10" s="78" t="s">
        <v>627</v>
      </c>
      <c r="I10" s="78" t="s">
        <v>628</v>
      </c>
    </row>
    <row r="11" spans="1:9" ht="25.5">
      <c r="A11" s="354" t="s">
        <v>141</v>
      </c>
      <c r="B11" s="354"/>
      <c r="C11" s="663">
        <f aca="true" t="shared" si="0" ref="C11:I11">C13+C14</f>
        <v>952</v>
      </c>
      <c r="D11" s="663">
        <f t="shared" si="0"/>
        <v>644</v>
      </c>
      <c r="E11" s="663">
        <f t="shared" si="0"/>
        <v>576</v>
      </c>
      <c r="F11" s="663">
        <f>C11+D11-E11</f>
        <v>1020</v>
      </c>
      <c r="G11" s="663">
        <f t="shared" si="0"/>
        <v>893</v>
      </c>
      <c r="H11" s="663">
        <f t="shared" si="0"/>
        <v>832</v>
      </c>
      <c r="I11" s="663">
        <f t="shared" si="0"/>
        <v>1081</v>
      </c>
    </row>
    <row r="12" spans="1:9" ht="21.75" customHeight="1">
      <c r="A12" s="354" t="s">
        <v>116</v>
      </c>
      <c r="B12" s="354"/>
      <c r="C12" s="662"/>
      <c r="D12" s="663"/>
      <c r="E12" s="663"/>
      <c r="F12" s="663"/>
      <c r="G12" s="663"/>
      <c r="H12" s="663"/>
      <c r="I12" s="663"/>
    </row>
    <row r="13" spans="1:9" ht="48.75" customHeight="1">
      <c r="A13" s="354" t="s">
        <v>115</v>
      </c>
      <c r="B13" s="160" t="s">
        <v>619</v>
      </c>
      <c r="C13" s="160">
        <v>388</v>
      </c>
      <c r="D13" s="160">
        <v>644</v>
      </c>
      <c r="E13" s="662">
        <v>388</v>
      </c>
      <c r="F13" s="662">
        <f>C13+D13-E13</f>
        <v>644</v>
      </c>
      <c r="G13" s="662">
        <v>893</v>
      </c>
      <c r="H13" s="662">
        <v>644</v>
      </c>
      <c r="I13" s="662">
        <f>F13+G13-H13</f>
        <v>893</v>
      </c>
    </row>
    <row r="14" spans="1:9" ht="89.25" customHeight="1">
      <c r="A14" s="354" t="s">
        <v>221</v>
      </c>
      <c r="B14" s="354"/>
      <c r="C14" s="662">
        <v>564</v>
      </c>
      <c r="D14" s="160"/>
      <c r="E14" s="160">
        <v>188</v>
      </c>
      <c r="F14" s="662">
        <f>C14-E14+D14</f>
        <v>376</v>
      </c>
      <c r="G14" s="160"/>
      <c r="H14" s="160">
        <v>188</v>
      </c>
      <c r="I14" s="662">
        <f>F14+G14-H14</f>
        <v>188</v>
      </c>
    </row>
    <row r="15" spans="1:6" ht="12.75">
      <c r="A15" s="50"/>
      <c r="B15" s="50"/>
      <c r="C15" s="50"/>
      <c r="D15" s="50"/>
      <c r="E15" s="50"/>
      <c r="F15" s="50"/>
    </row>
    <row r="16" spans="1:6" ht="12.75">
      <c r="A16" s="50"/>
      <c r="B16" s="50"/>
      <c r="C16" s="50"/>
      <c r="D16" s="50"/>
      <c r="E16" s="50"/>
      <c r="F16" s="50"/>
    </row>
  </sheetData>
  <sheetProtection/>
  <mergeCells count="5">
    <mergeCell ref="C1:F1"/>
    <mergeCell ref="C2:F2"/>
    <mergeCell ref="C5:F5"/>
    <mergeCell ref="A7:F7"/>
    <mergeCell ref="A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BH50"/>
  <sheetViews>
    <sheetView view="pageBreakPreview" zoomScale="60" zoomScalePageLayoutView="0" workbookViewId="0" topLeftCell="B5">
      <selection activeCell="G39" sqref="G39"/>
    </sheetView>
  </sheetViews>
  <sheetFormatPr defaultColWidth="7.625" defaultRowHeight="12.75"/>
  <cols>
    <col min="1" max="1" width="12.125" style="10" hidden="1" customWidth="1"/>
    <col min="2" max="2" width="57.375" style="10" customWidth="1"/>
    <col min="3" max="3" width="41.75390625" style="13" customWidth="1"/>
    <col min="4" max="4" width="18.375" style="22" customWidth="1"/>
    <col min="5" max="5" width="9.125" style="10" bestFit="1" customWidth="1"/>
    <col min="6" max="6" width="1.12109375" style="10" customWidth="1"/>
    <col min="7" max="7" width="12.875" style="10" customWidth="1"/>
    <col min="8" max="8" width="10.75390625" style="10" customWidth="1"/>
    <col min="9" max="9" width="7.625" style="10" customWidth="1"/>
    <col min="10" max="10" width="8.25390625" style="10" bestFit="1" customWidth="1"/>
    <col min="11" max="16384" width="7.625" style="10" customWidth="1"/>
  </cols>
  <sheetData>
    <row r="1" spans="3:8" ht="12.75" hidden="1">
      <c r="C1" s="727" t="s">
        <v>322</v>
      </c>
      <c r="D1" s="728"/>
      <c r="E1" s="728"/>
      <c r="F1" s="728"/>
      <c r="G1" s="8"/>
      <c r="H1" s="8"/>
    </row>
    <row r="2" spans="3:8" ht="12.75" hidden="1">
      <c r="C2" s="729" t="s">
        <v>264</v>
      </c>
      <c r="D2" s="730"/>
      <c r="E2" s="730"/>
      <c r="F2" s="730"/>
      <c r="G2" s="730"/>
      <c r="H2" s="8"/>
    </row>
    <row r="3" spans="3:8" ht="12.75" hidden="1">
      <c r="C3" s="727" t="s">
        <v>521</v>
      </c>
      <c r="D3" s="731"/>
      <c r="E3" s="731"/>
      <c r="F3" s="731"/>
      <c r="G3" s="731"/>
      <c r="H3" s="8"/>
    </row>
    <row r="4" spans="3:8" ht="13.5" customHeight="1" hidden="1">
      <c r="C4" s="727" t="s">
        <v>539</v>
      </c>
      <c r="D4" s="731"/>
      <c r="E4" s="731"/>
      <c r="F4" s="731"/>
      <c r="G4" s="731"/>
      <c r="H4" s="292"/>
    </row>
    <row r="5" spans="3:8" ht="13.5" customHeight="1">
      <c r="C5" s="748" t="s">
        <v>682</v>
      </c>
      <c r="D5" s="736"/>
      <c r="E5" s="292"/>
      <c r="F5" s="292"/>
      <c r="G5" s="292"/>
      <c r="H5" s="292"/>
    </row>
    <row r="6" spans="3:8" ht="16.5" customHeight="1">
      <c r="C6" s="748" t="s">
        <v>605</v>
      </c>
      <c r="D6" s="736"/>
      <c r="E6" s="292"/>
      <c r="F6" s="292"/>
      <c r="G6" s="292"/>
      <c r="H6" s="292"/>
    </row>
    <row r="7" spans="3:8" ht="15.75" customHeight="1">
      <c r="C7" s="748" t="s">
        <v>545</v>
      </c>
      <c r="D7" s="736"/>
      <c r="E7" s="292"/>
      <c r="F7" s="292"/>
      <c r="G7" s="292"/>
      <c r="H7" s="292"/>
    </row>
    <row r="8" spans="3:8" ht="13.5" customHeight="1">
      <c r="C8" s="749" t="s">
        <v>681</v>
      </c>
      <c r="D8" s="736"/>
      <c r="E8" s="292"/>
      <c r="F8" s="292"/>
      <c r="G8" s="292"/>
      <c r="H8" s="292"/>
    </row>
    <row r="9" spans="3:8" ht="13.5" customHeight="1">
      <c r="C9" s="736"/>
      <c r="D9" s="736"/>
      <c r="E9" s="292"/>
      <c r="F9" s="292"/>
      <c r="G9" s="292"/>
      <c r="H9" s="292"/>
    </row>
    <row r="10" spans="3:8" ht="13.5" customHeight="1" hidden="1">
      <c r="C10" s="736"/>
      <c r="D10" s="736"/>
      <c r="E10" s="292"/>
      <c r="F10" s="292"/>
      <c r="G10" s="292"/>
      <c r="H10" s="292"/>
    </row>
    <row r="11" spans="2:8" ht="15.75" customHeight="1">
      <c r="B11" s="163"/>
      <c r="C11" s="748" t="s">
        <v>683</v>
      </c>
      <c r="D11" s="736"/>
      <c r="E11" s="293"/>
      <c r="F11" s="293"/>
      <c r="G11" s="293"/>
      <c r="H11" s="293"/>
    </row>
    <row r="12" spans="2:8" ht="14.25" customHeight="1">
      <c r="B12" s="163"/>
      <c r="C12" s="748" t="s">
        <v>605</v>
      </c>
      <c r="D12" s="736"/>
      <c r="E12" s="293"/>
      <c r="F12" s="293"/>
      <c r="G12" s="293"/>
      <c r="H12" s="293"/>
    </row>
    <row r="13" spans="2:8" ht="12.75" customHeight="1">
      <c r="B13" s="163"/>
      <c r="C13" s="748" t="s">
        <v>545</v>
      </c>
      <c r="D13" s="736"/>
      <c r="E13" s="293"/>
      <c r="F13" s="293"/>
      <c r="G13" s="293"/>
      <c r="H13" s="293"/>
    </row>
    <row r="14" spans="2:8" ht="15" customHeight="1">
      <c r="B14" s="163"/>
      <c r="C14" s="749" t="s">
        <v>674</v>
      </c>
      <c r="D14" s="736"/>
      <c r="E14" s="293"/>
      <c r="F14" s="293"/>
      <c r="G14" s="293"/>
      <c r="H14" s="293"/>
    </row>
    <row r="15" spans="1:60" ht="19.5" customHeight="1">
      <c r="A15" s="11"/>
      <c r="B15" s="165"/>
      <c r="C15" s="727"/>
      <c r="D15" s="699"/>
      <c r="E15" s="294"/>
      <c r="F15" s="294"/>
      <c r="G15" s="294"/>
      <c r="H15" s="29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36.75" customHeight="1">
      <c r="A16" s="11"/>
      <c r="B16" s="766" t="s">
        <v>629</v>
      </c>
      <c r="C16" s="766"/>
      <c r="D16" s="76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ht="31.5" customHeight="1">
      <c r="A17" s="14"/>
      <c r="B17" s="53" t="s">
        <v>126</v>
      </c>
      <c r="C17" s="54" t="s">
        <v>125</v>
      </c>
      <c r="D17" s="76" t="s">
        <v>616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18" customHeight="1">
      <c r="A18" s="15"/>
      <c r="B18" s="56">
        <v>1</v>
      </c>
      <c r="C18" s="57">
        <v>2</v>
      </c>
      <c r="D18" s="58">
        <v>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32.25" customHeight="1">
      <c r="A19" s="14"/>
      <c r="B19" s="59" t="s">
        <v>168</v>
      </c>
      <c r="C19" s="60" t="s">
        <v>127</v>
      </c>
      <c r="D19" s="665">
        <f>D20</f>
        <v>420.59000000000003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34.5" customHeight="1">
      <c r="A20" s="14"/>
      <c r="B20" s="59" t="s">
        <v>169</v>
      </c>
      <c r="C20" s="60" t="s">
        <v>127</v>
      </c>
      <c r="D20" s="665">
        <f>D21+D30+D31</f>
        <v>420.59000000000003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31.5" customHeight="1">
      <c r="A21" s="14"/>
      <c r="B21" s="395" t="s">
        <v>89</v>
      </c>
      <c r="C21" s="385" t="s">
        <v>90</v>
      </c>
      <c r="D21" s="666">
        <f>D22</f>
        <v>388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ht="40.5" customHeight="1">
      <c r="A22" s="14"/>
      <c r="B22" s="384" t="s">
        <v>91</v>
      </c>
      <c r="C22" s="385" t="s">
        <v>170</v>
      </c>
      <c r="D22" s="666">
        <f>D23</f>
        <v>388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11" customFormat="1" ht="46.5" customHeight="1">
      <c r="A23" s="16">
        <v>1010200</v>
      </c>
      <c r="B23" s="384" t="s">
        <v>650</v>
      </c>
      <c r="C23" s="385" t="s">
        <v>649</v>
      </c>
      <c r="D23" s="444">
        <v>388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43.5" customHeight="1">
      <c r="A24" s="14">
        <v>1010201</v>
      </c>
      <c r="B24" s="62" t="s">
        <v>134</v>
      </c>
      <c r="C24" s="60" t="s">
        <v>133</v>
      </c>
      <c r="D24" s="667">
        <f>D25</f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47.25" customHeight="1">
      <c r="A25" s="14"/>
      <c r="B25" s="62" t="s">
        <v>108</v>
      </c>
      <c r="C25" s="60" t="s">
        <v>135</v>
      </c>
      <c r="D25" s="66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32.25" customHeight="1">
      <c r="A26" s="14"/>
      <c r="B26" s="62" t="s">
        <v>171</v>
      </c>
      <c r="C26" s="60" t="s">
        <v>1</v>
      </c>
      <c r="D26" s="667">
        <f>D30+D27</f>
        <v>-188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27" customHeight="1" hidden="1">
      <c r="A27" s="14">
        <v>1010205</v>
      </c>
      <c r="B27" s="62" t="s">
        <v>180</v>
      </c>
      <c r="C27" s="60" t="s">
        <v>132</v>
      </c>
      <c r="D27" s="667">
        <f>D28</f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45" customHeight="1" hidden="1">
      <c r="A28" s="18"/>
      <c r="B28" s="62" t="s">
        <v>182</v>
      </c>
      <c r="C28" s="60" t="s">
        <v>107</v>
      </c>
      <c r="D28" s="66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49.5" customHeight="1">
      <c r="A29" s="18"/>
      <c r="B29" s="62" t="s">
        <v>2</v>
      </c>
      <c r="C29" s="60" t="s">
        <v>183</v>
      </c>
      <c r="D29" s="667">
        <f>D30</f>
        <v>-188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66.75" customHeight="1">
      <c r="A30" s="18"/>
      <c r="B30" s="62" t="s">
        <v>161</v>
      </c>
      <c r="C30" s="60" t="s">
        <v>184</v>
      </c>
      <c r="D30" s="667">
        <v>-188</v>
      </c>
      <c r="E30" s="45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33" customHeight="1">
      <c r="A31" s="18"/>
      <c r="B31" s="62" t="s">
        <v>128</v>
      </c>
      <c r="C31" s="60" t="s">
        <v>129</v>
      </c>
      <c r="D31" s="667">
        <v>220.59</v>
      </c>
      <c r="E31" s="12"/>
      <c r="F31" s="12"/>
      <c r="G31" s="12"/>
      <c r="H31" s="12"/>
      <c r="I31" s="12"/>
      <c r="J31" s="17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23.25" customHeight="1">
      <c r="A32" s="18"/>
      <c r="B32" s="62" t="s">
        <v>3</v>
      </c>
      <c r="C32" s="60" t="s">
        <v>4</v>
      </c>
      <c r="D32" s="667">
        <f>D33</f>
        <v>-10998.2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30.75" customHeight="1">
      <c r="A33" s="18"/>
      <c r="B33" s="62" t="s">
        <v>5</v>
      </c>
      <c r="C33" s="60" t="s">
        <v>10</v>
      </c>
      <c r="D33" s="667">
        <v>-10998.2</v>
      </c>
      <c r="E33" s="12"/>
      <c r="F33" s="12"/>
      <c r="G33" s="12"/>
      <c r="H33" s="12"/>
      <c r="I33" s="125"/>
      <c r="J33" s="19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27" customHeight="1">
      <c r="A34" s="18"/>
      <c r="B34" s="62" t="s">
        <v>11</v>
      </c>
      <c r="C34" s="60" t="s">
        <v>130</v>
      </c>
      <c r="D34" s="667">
        <f>D35</f>
        <v>11218.79</v>
      </c>
      <c r="E34" s="12"/>
      <c r="F34" s="12"/>
      <c r="G34" s="12"/>
      <c r="H34" s="17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37.5" customHeight="1">
      <c r="A35" s="18"/>
      <c r="B35" s="62" t="s">
        <v>78</v>
      </c>
      <c r="C35" s="60" t="s">
        <v>131</v>
      </c>
      <c r="D35" s="667">
        <v>11218.79</v>
      </c>
      <c r="E35" s="12"/>
      <c r="F35" s="12"/>
      <c r="G35" s="125"/>
      <c r="H35" s="12"/>
      <c r="I35" s="12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9" ht="15.75">
      <c r="B36" s="163"/>
      <c r="C36" s="355"/>
      <c r="D36" s="436"/>
      <c r="G36" s="187"/>
      <c r="H36" s="186"/>
      <c r="I36" s="167"/>
    </row>
    <row r="37" spans="2:9" ht="15.75">
      <c r="B37" s="163"/>
      <c r="C37" s="355"/>
      <c r="D37" s="309"/>
      <c r="E37" s="186"/>
      <c r="G37" s="183"/>
      <c r="H37" s="167"/>
      <c r="I37" s="167"/>
    </row>
    <row r="38" spans="2:8" ht="15.75">
      <c r="B38" s="163"/>
      <c r="C38" s="355"/>
      <c r="D38" s="176"/>
      <c r="E38" s="183"/>
      <c r="H38" s="167"/>
    </row>
    <row r="39" spans="2:8" s="19" customFormat="1" ht="18.75">
      <c r="B39" s="163"/>
      <c r="C39" s="355"/>
      <c r="D39" s="193"/>
      <c r="G39" s="177"/>
      <c r="H39" s="177"/>
    </row>
    <row r="41" spans="2:8" ht="15">
      <c r="B41" s="20"/>
      <c r="C41" s="21"/>
      <c r="H41" s="167"/>
    </row>
    <row r="42" ht="11.25">
      <c r="D42" s="184"/>
    </row>
    <row r="43" ht="11.25">
      <c r="D43" s="185"/>
    </row>
    <row r="44" ht="11.25">
      <c r="D44" s="184"/>
    </row>
    <row r="45" spans="7:8" ht="11.25">
      <c r="G45" s="183"/>
      <c r="H45" s="126"/>
    </row>
    <row r="48" spans="4:5" ht="11.25">
      <c r="D48" s="129"/>
      <c r="E48" s="186"/>
    </row>
    <row r="49" spans="4:8" ht="11.25">
      <c r="D49" s="129"/>
      <c r="H49" s="187"/>
    </row>
    <row r="50" ht="11.25">
      <c r="D50" s="129"/>
    </row>
  </sheetData>
  <sheetProtection/>
  <mergeCells count="16">
    <mergeCell ref="B16:D16"/>
    <mergeCell ref="C5:D5"/>
    <mergeCell ref="C6:D6"/>
    <mergeCell ref="C7:D7"/>
    <mergeCell ref="C8:D8"/>
    <mergeCell ref="C9:D9"/>
    <mergeCell ref="C10:D10"/>
    <mergeCell ref="C1:F1"/>
    <mergeCell ref="C2:G2"/>
    <mergeCell ref="C3:G3"/>
    <mergeCell ref="C4:G4"/>
    <mergeCell ref="C15:D15"/>
    <mergeCell ref="C11:D11"/>
    <mergeCell ref="C12:D12"/>
    <mergeCell ref="C13:D13"/>
    <mergeCell ref="C14:D14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9"/>
  <sheetViews>
    <sheetView view="pageBreakPreview" zoomScaleSheetLayoutView="100" zoomScalePageLayoutView="0" workbookViewId="0" topLeftCell="A5">
      <selection activeCell="A9" sqref="A9:IV9"/>
    </sheetView>
  </sheetViews>
  <sheetFormatPr defaultColWidth="9.00390625" defaultRowHeight="12.75"/>
  <cols>
    <col min="1" max="1" width="64.75390625" style="8" customWidth="1"/>
    <col min="2" max="2" width="34.25390625" style="8" customWidth="1"/>
    <col min="3" max="3" width="16.875" style="114" customWidth="1"/>
    <col min="4" max="21" width="9.125" style="114" hidden="1" customWidth="1"/>
    <col min="22" max="16384" width="9.125" style="8" customWidth="1"/>
  </cols>
  <sheetData>
    <row r="1" spans="2:4" ht="15.75" hidden="1">
      <c r="B1" s="119" t="s">
        <v>22</v>
      </c>
      <c r="C1" s="83"/>
      <c r="D1" s="118"/>
    </row>
    <row r="2" spans="2:4" ht="15.75" hidden="1">
      <c r="B2" s="119" t="s">
        <v>264</v>
      </c>
      <c r="C2" s="83"/>
      <c r="D2" s="118"/>
    </row>
    <row r="3" spans="2:4" ht="15.75" hidden="1">
      <c r="B3" s="119" t="s">
        <v>504</v>
      </c>
      <c r="C3" s="83"/>
      <c r="D3" s="118"/>
    </row>
    <row r="4" spans="2:4" ht="15.75" hidden="1">
      <c r="B4" s="119" t="s">
        <v>540</v>
      </c>
      <c r="C4" s="83"/>
      <c r="D4" s="118"/>
    </row>
    <row r="5" spans="2:4" ht="15.75">
      <c r="B5" s="119" t="s">
        <v>22</v>
      </c>
      <c r="C5" s="83"/>
      <c r="D5" s="118"/>
    </row>
    <row r="6" spans="2:4" ht="15.75">
      <c r="B6" s="119" t="s">
        <v>264</v>
      </c>
      <c r="C6" s="83"/>
      <c r="D6" s="118"/>
    </row>
    <row r="7" spans="2:4" ht="15.75">
      <c r="B7" s="83" t="s">
        <v>544</v>
      </c>
      <c r="C7" s="83"/>
      <c r="D7" s="83"/>
    </row>
    <row r="8" spans="2:4" ht="15.75">
      <c r="B8" s="83" t="s">
        <v>655</v>
      </c>
      <c r="C8" s="83"/>
      <c r="D8" s="83"/>
    </row>
    <row r="9" spans="2:4" ht="15.75" hidden="1">
      <c r="B9" s="669"/>
      <c r="C9" s="669"/>
      <c r="D9" s="669"/>
    </row>
    <row r="11" ht="12.75" hidden="1"/>
    <row r="12" spans="1:21" ht="35.25" customHeight="1">
      <c r="A12" s="670" t="s">
        <v>559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</row>
    <row r="13" spans="1:4" ht="15.75">
      <c r="A13" s="82"/>
      <c r="B13" s="84" t="s">
        <v>459</v>
      </c>
      <c r="C13" s="231"/>
      <c r="D13" s="231"/>
    </row>
    <row r="14" spans="1:21" ht="21" customHeight="1">
      <c r="A14" s="671" t="s">
        <v>461</v>
      </c>
      <c r="B14" s="223" t="s">
        <v>462</v>
      </c>
      <c r="C14" s="673">
        <v>2021</v>
      </c>
      <c r="D14" s="675" t="s">
        <v>463</v>
      </c>
      <c r="E14" s="676" t="s">
        <v>464</v>
      </c>
      <c r="F14" s="676" t="s">
        <v>465</v>
      </c>
      <c r="G14" s="676" t="s">
        <v>466</v>
      </c>
      <c r="H14" s="676" t="s">
        <v>467</v>
      </c>
      <c r="I14" s="676" t="s">
        <v>468</v>
      </c>
      <c r="J14" s="676" t="s">
        <v>469</v>
      </c>
      <c r="K14" s="677" t="s">
        <v>470</v>
      </c>
      <c r="L14" s="676" t="s">
        <v>471</v>
      </c>
      <c r="M14" s="676" t="s">
        <v>472</v>
      </c>
      <c r="N14" s="676" t="s">
        <v>473</v>
      </c>
      <c r="O14" s="676" t="s">
        <v>474</v>
      </c>
      <c r="P14" s="676" t="s">
        <v>475</v>
      </c>
      <c r="Q14" s="676" t="s">
        <v>476</v>
      </c>
      <c r="R14" s="676" t="s">
        <v>477</v>
      </c>
      <c r="S14" s="676" t="s">
        <v>478</v>
      </c>
      <c r="T14" s="676" t="s">
        <v>479</v>
      </c>
      <c r="U14" s="676" t="s">
        <v>480</v>
      </c>
    </row>
    <row r="15" spans="1:21" ht="56.25" customHeight="1">
      <c r="A15" s="672"/>
      <c r="B15" s="85" t="s">
        <v>186</v>
      </c>
      <c r="C15" s="674"/>
      <c r="D15" s="675" t="s">
        <v>463</v>
      </c>
      <c r="E15" s="676" t="s">
        <v>464</v>
      </c>
      <c r="F15" s="676" t="s">
        <v>465</v>
      </c>
      <c r="G15" s="676" t="s">
        <v>466</v>
      </c>
      <c r="H15" s="676" t="s">
        <v>467</v>
      </c>
      <c r="I15" s="676" t="s">
        <v>468</v>
      </c>
      <c r="J15" s="676" t="s">
        <v>469</v>
      </c>
      <c r="K15" s="677" t="s">
        <v>470</v>
      </c>
      <c r="L15" s="676" t="s">
        <v>471</v>
      </c>
      <c r="M15" s="676" t="s">
        <v>472</v>
      </c>
      <c r="N15" s="676" t="s">
        <v>473</v>
      </c>
      <c r="O15" s="676" t="s">
        <v>474</v>
      </c>
      <c r="P15" s="676" t="s">
        <v>475</v>
      </c>
      <c r="Q15" s="676" t="s">
        <v>476</v>
      </c>
      <c r="R15" s="676" t="s">
        <v>477</v>
      </c>
      <c r="S15" s="676" t="s">
        <v>478</v>
      </c>
      <c r="T15" s="676" t="s">
        <v>479</v>
      </c>
      <c r="U15" s="678" t="s">
        <v>479</v>
      </c>
    </row>
    <row r="16" spans="1:21" ht="15.75">
      <c r="A16" s="107" t="s">
        <v>262</v>
      </c>
      <c r="B16" s="91" t="s">
        <v>370</v>
      </c>
      <c r="C16" s="264">
        <f>C17+C23+C28+C30+C38+C40+C45+C49+C52</f>
        <v>4000.0040000000004</v>
      </c>
      <c r="D16" s="228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</row>
    <row r="17" spans="1:21" ht="15.75">
      <c r="A17" s="107" t="s">
        <v>305</v>
      </c>
      <c r="B17" s="91" t="s">
        <v>371</v>
      </c>
      <c r="C17" s="264">
        <f>C18</f>
        <v>1700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</row>
    <row r="18" spans="1:21" ht="15.75">
      <c r="A18" s="179" t="s">
        <v>117</v>
      </c>
      <c r="B18" s="92" t="s">
        <v>372</v>
      </c>
      <c r="C18" s="265">
        <f>C19+C20+C21+C22</f>
        <v>1700</v>
      </c>
      <c r="D18" s="228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</row>
    <row r="19" spans="1:21" ht="81.75">
      <c r="A19" s="117" t="s">
        <v>514</v>
      </c>
      <c r="B19" s="92" t="s">
        <v>373</v>
      </c>
      <c r="C19" s="271">
        <v>1700</v>
      </c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0"/>
    </row>
    <row r="20" spans="1:21" ht="47.25" hidden="1">
      <c r="A20" s="300" t="s">
        <v>524</v>
      </c>
      <c r="B20" s="301" t="s">
        <v>525</v>
      </c>
      <c r="C20" s="302">
        <v>0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</row>
    <row r="21" spans="1:21" ht="47.25" customHeight="1" hidden="1">
      <c r="A21" s="300" t="s">
        <v>524</v>
      </c>
      <c r="B21" s="92" t="s">
        <v>526</v>
      </c>
      <c r="C21" s="291">
        <v>0</v>
      </c>
      <c r="D21" s="22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</row>
    <row r="22" spans="1:21" ht="63" customHeight="1" hidden="1">
      <c r="A22" s="81" t="s">
        <v>163</v>
      </c>
      <c r="B22" s="92" t="s">
        <v>162</v>
      </c>
      <c r="C22" s="266">
        <v>0</v>
      </c>
      <c r="D22" s="228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</row>
    <row r="23" spans="1:21" ht="31.5">
      <c r="A23" s="178" t="s">
        <v>19</v>
      </c>
      <c r="B23" s="91" t="s">
        <v>387</v>
      </c>
      <c r="C23" s="264">
        <f>C24+C25+C26+C27</f>
        <v>667.34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</row>
    <row r="24" spans="1:21" ht="110.25" customHeight="1">
      <c r="A24" s="110" t="s">
        <v>506</v>
      </c>
      <c r="B24" s="92" t="s">
        <v>496</v>
      </c>
      <c r="C24" s="273">
        <v>306.42</v>
      </c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ht="132" customHeight="1">
      <c r="A25" s="110" t="s">
        <v>499</v>
      </c>
      <c r="B25" s="92" t="s">
        <v>497</v>
      </c>
      <c r="C25" s="273">
        <v>1.75</v>
      </c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0"/>
    </row>
    <row r="26" spans="1:21" ht="126">
      <c r="A26" s="110" t="s">
        <v>501</v>
      </c>
      <c r="B26" s="92" t="s">
        <v>500</v>
      </c>
      <c r="C26" s="273">
        <v>403.08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</row>
    <row r="27" spans="1:21" ht="126">
      <c r="A27" s="110" t="s">
        <v>503</v>
      </c>
      <c r="B27" s="92" t="s">
        <v>502</v>
      </c>
      <c r="C27" s="273">
        <v>-43.91</v>
      </c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</row>
    <row r="28" spans="1:21" ht="15.75" customHeight="1">
      <c r="A28" s="178" t="s">
        <v>306</v>
      </c>
      <c r="B28" s="91" t="s">
        <v>388</v>
      </c>
      <c r="C28" s="264">
        <f>C29</f>
        <v>2</v>
      </c>
      <c r="D28" s="22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</row>
    <row r="29" spans="1:21" ht="15.75" customHeight="1">
      <c r="A29" s="110" t="s">
        <v>263</v>
      </c>
      <c r="B29" s="92" t="s">
        <v>374</v>
      </c>
      <c r="C29" s="248">
        <v>2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</row>
    <row r="30" spans="1:21" ht="15.75">
      <c r="A30" s="178" t="s">
        <v>307</v>
      </c>
      <c r="B30" s="91" t="s">
        <v>389</v>
      </c>
      <c r="C30" s="264">
        <f>C31+C33</f>
        <v>1428.4340000000002</v>
      </c>
      <c r="D30" s="228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ht="15.75">
      <c r="A31" s="108" t="s">
        <v>188</v>
      </c>
      <c r="B31" s="92" t="s">
        <v>375</v>
      </c>
      <c r="C31" s="265">
        <f>C32</f>
        <v>67.4</v>
      </c>
      <c r="D31" s="228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</row>
    <row r="32" spans="1:21" ht="47.25">
      <c r="A32" s="109" t="s">
        <v>328</v>
      </c>
      <c r="B32" s="92" t="s">
        <v>376</v>
      </c>
      <c r="C32" s="265">
        <v>67.4</v>
      </c>
      <c r="D32" s="228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5.75">
      <c r="A33" s="108" t="s">
        <v>481</v>
      </c>
      <c r="B33" s="92" t="s">
        <v>377</v>
      </c>
      <c r="C33" s="265">
        <f>C35+C36</f>
        <v>1361.034</v>
      </c>
      <c r="D33" s="228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0"/>
    </row>
    <row r="34" spans="1:21" ht="47.25" customHeight="1" hidden="1">
      <c r="A34" s="109" t="s">
        <v>189</v>
      </c>
      <c r="B34" s="92" t="s">
        <v>190</v>
      </c>
      <c r="C34" s="265">
        <f>C35</f>
        <v>1292.7</v>
      </c>
      <c r="D34" s="228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0"/>
    </row>
    <row r="35" spans="1:21" ht="31.5">
      <c r="A35" s="81" t="s">
        <v>286</v>
      </c>
      <c r="B35" s="92" t="s">
        <v>378</v>
      </c>
      <c r="C35" s="265">
        <v>1292.7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30"/>
    </row>
    <row r="36" spans="1:21" ht="31.5" customHeight="1" hidden="1">
      <c r="A36" s="81" t="s">
        <v>286</v>
      </c>
      <c r="B36" s="92" t="s">
        <v>191</v>
      </c>
      <c r="C36" s="265">
        <f>C37</f>
        <v>68.334</v>
      </c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30"/>
    </row>
    <row r="37" spans="1:21" ht="31.5">
      <c r="A37" s="81" t="s">
        <v>300</v>
      </c>
      <c r="B37" s="92" t="s">
        <v>379</v>
      </c>
      <c r="C37" s="265">
        <v>68.334</v>
      </c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0"/>
    </row>
    <row r="38" spans="1:21" ht="31.5" customHeight="1" hidden="1">
      <c r="A38" s="109" t="s">
        <v>360</v>
      </c>
      <c r="B38" s="92" t="s">
        <v>485</v>
      </c>
      <c r="C38" s="265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</row>
    <row r="39" spans="1:21" ht="31.5" customHeight="1" hidden="1">
      <c r="A39" s="109" t="s">
        <v>166</v>
      </c>
      <c r="B39" s="92" t="s">
        <v>205</v>
      </c>
      <c r="C39" s="265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0"/>
    </row>
    <row r="40" spans="1:21" ht="31.5">
      <c r="A40" s="179" t="s">
        <v>308</v>
      </c>
      <c r="B40" s="91" t="s">
        <v>390</v>
      </c>
      <c r="C40" s="264">
        <f>C41+C44</f>
        <v>162.73</v>
      </c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</row>
    <row r="41" spans="1:21" s="114" customFormat="1" ht="78.75">
      <c r="A41" s="109" t="s">
        <v>109</v>
      </c>
      <c r="B41" s="92" t="s">
        <v>111</v>
      </c>
      <c r="C41" s="265">
        <v>116.6</v>
      </c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30"/>
    </row>
    <row r="42" spans="1:21" ht="63" customHeight="1" hidden="1">
      <c r="A42" s="110" t="s">
        <v>21</v>
      </c>
      <c r="B42" s="92" t="s">
        <v>144</v>
      </c>
      <c r="C42" s="265">
        <v>0</v>
      </c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30"/>
    </row>
    <row r="43" spans="1:21" ht="63" customHeight="1" hidden="1">
      <c r="A43" s="110" t="s">
        <v>21</v>
      </c>
      <c r="B43" s="92" t="s">
        <v>144</v>
      </c>
      <c r="C43" s="265">
        <v>0</v>
      </c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30"/>
    </row>
    <row r="44" spans="1:250" s="25" customFormat="1" ht="78.75">
      <c r="A44" s="111" t="s">
        <v>483</v>
      </c>
      <c r="B44" s="92" t="s">
        <v>380</v>
      </c>
      <c r="C44" s="248">
        <v>46.13</v>
      </c>
      <c r="D44" s="86"/>
      <c r="E44" s="232"/>
      <c r="F44" s="91"/>
      <c r="G44" s="180"/>
      <c r="H44" s="86"/>
      <c r="I44" s="232"/>
      <c r="J44" s="91"/>
      <c r="K44" s="180"/>
      <c r="L44" s="86"/>
      <c r="M44" s="232"/>
      <c r="N44" s="91"/>
      <c r="O44" s="180"/>
      <c r="P44" s="86"/>
      <c r="Q44" s="232"/>
      <c r="R44" s="91"/>
      <c r="S44" s="180"/>
      <c r="T44" s="86"/>
      <c r="U44" s="233"/>
      <c r="V44" s="87"/>
      <c r="W44" s="88"/>
      <c r="X44" s="89"/>
      <c r="Y44" s="30"/>
      <c r="Z44" s="87"/>
      <c r="AA44" s="88"/>
      <c r="AB44" s="89"/>
      <c r="AC44" s="30"/>
      <c r="AD44" s="87"/>
      <c r="AE44" s="88"/>
      <c r="AF44" s="89"/>
      <c r="AG44" s="30"/>
      <c r="AH44" s="87"/>
      <c r="AI44" s="88"/>
      <c r="AJ44" s="89"/>
      <c r="AK44" s="30"/>
      <c r="AL44" s="87"/>
      <c r="AM44" s="88"/>
      <c r="AN44" s="89"/>
      <c r="AO44" s="30"/>
      <c r="AP44" s="87"/>
      <c r="AQ44" s="88"/>
      <c r="AR44" s="89"/>
      <c r="AS44" s="30"/>
      <c r="AT44" s="87"/>
      <c r="AU44" s="88"/>
      <c r="AV44" s="89"/>
      <c r="AW44" s="30"/>
      <c r="AX44" s="87"/>
      <c r="AY44" s="88"/>
      <c r="AZ44" s="89"/>
      <c r="BA44" s="30"/>
      <c r="BB44" s="87"/>
      <c r="BC44" s="88"/>
      <c r="BD44" s="89"/>
      <c r="BE44" s="30"/>
      <c r="BF44" s="87"/>
      <c r="BG44" s="88"/>
      <c r="BH44" s="89"/>
      <c r="BI44" s="30"/>
      <c r="BJ44" s="87"/>
      <c r="BK44" s="88"/>
      <c r="BL44" s="89"/>
      <c r="BM44" s="30"/>
      <c r="BN44" s="87"/>
      <c r="BO44" s="88"/>
      <c r="BP44" s="89"/>
      <c r="BQ44" s="30"/>
      <c r="BR44" s="87"/>
      <c r="BS44" s="88"/>
      <c r="BT44" s="89"/>
      <c r="BU44" s="30"/>
      <c r="BV44" s="87"/>
      <c r="BW44" s="88"/>
      <c r="BX44" s="89"/>
      <c r="BY44" s="30"/>
      <c r="BZ44" s="87"/>
      <c r="CA44" s="88"/>
      <c r="CB44" s="89"/>
      <c r="CC44" s="30"/>
      <c r="CD44" s="87"/>
      <c r="CE44" s="88"/>
      <c r="CF44" s="89"/>
      <c r="CG44" s="30"/>
      <c r="CH44" s="87"/>
      <c r="CI44" s="88"/>
      <c r="CJ44" s="89"/>
      <c r="CK44" s="30"/>
      <c r="CL44" s="87"/>
      <c r="CM44" s="88"/>
      <c r="CN44" s="89"/>
      <c r="CO44" s="30"/>
      <c r="CP44" s="87"/>
      <c r="CQ44" s="88"/>
      <c r="CR44" s="89"/>
      <c r="CS44" s="30"/>
      <c r="CT44" s="87"/>
      <c r="CU44" s="88"/>
      <c r="CV44" s="89"/>
      <c r="CW44" s="30"/>
      <c r="CX44" s="87"/>
      <c r="CY44" s="88"/>
      <c r="CZ44" s="89"/>
      <c r="DA44" s="30"/>
      <c r="DB44" s="87"/>
      <c r="DC44" s="88"/>
      <c r="DD44" s="89"/>
      <c r="DE44" s="30"/>
      <c r="DF44" s="87"/>
      <c r="DG44" s="88"/>
      <c r="DH44" s="89"/>
      <c r="DI44" s="30"/>
      <c r="DJ44" s="87"/>
      <c r="DK44" s="88"/>
      <c r="DL44" s="89"/>
      <c r="DM44" s="30"/>
      <c r="DN44" s="87"/>
      <c r="DO44" s="88"/>
      <c r="DP44" s="89"/>
      <c r="DQ44" s="30"/>
      <c r="DR44" s="87"/>
      <c r="DS44" s="88"/>
      <c r="DT44" s="89"/>
      <c r="DU44" s="30"/>
      <c r="DV44" s="87"/>
      <c r="DW44" s="88"/>
      <c r="DX44" s="89"/>
      <c r="DY44" s="30"/>
      <c r="DZ44" s="87"/>
      <c r="EA44" s="88"/>
      <c r="EB44" s="89"/>
      <c r="EC44" s="30"/>
      <c r="ED44" s="87"/>
      <c r="EE44" s="88"/>
      <c r="EF44" s="89"/>
      <c r="EG44" s="30"/>
      <c r="EH44" s="87"/>
      <c r="EI44" s="88"/>
      <c r="EJ44" s="89"/>
      <c r="EK44" s="30"/>
      <c r="EL44" s="87"/>
      <c r="EM44" s="88"/>
      <c r="EN44" s="89"/>
      <c r="EO44" s="30"/>
      <c r="EP44" s="87"/>
      <c r="EQ44" s="88"/>
      <c r="ER44" s="89"/>
      <c r="ES44" s="30"/>
      <c r="ET44" s="87"/>
      <c r="EU44" s="88"/>
      <c r="EV44" s="89"/>
      <c r="EW44" s="30"/>
      <c r="EX44" s="87"/>
      <c r="EY44" s="88"/>
      <c r="EZ44" s="89"/>
      <c r="FA44" s="30"/>
      <c r="FB44" s="87"/>
      <c r="FC44" s="88"/>
      <c r="FD44" s="89"/>
      <c r="FE44" s="30"/>
      <c r="FF44" s="87"/>
      <c r="FG44" s="88"/>
      <c r="FH44" s="89"/>
      <c r="FI44" s="30"/>
      <c r="FJ44" s="87"/>
      <c r="FK44" s="88"/>
      <c r="FL44" s="89"/>
      <c r="FM44" s="30"/>
      <c r="FN44" s="87"/>
      <c r="FO44" s="88"/>
      <c r="FP44" s="89"/>
      <c r="FQ44" s="30"/>
      <c r="FR44" s="87"/>
      <c r="FS44" s="88"/>
      <c r="FT44" s="89"/>
      <c r="FU44" s="30"/>
      <c r="FV44" s="87"/>
      <c r="FW44" s="88"/>
      <c r="FX44" s="89"/>
      <c r="FY44" s="30"/>
      <c r="FZ44" s="87"/>
      <c r="GA44" s="88"/>
      <c r="GB44" s="89"/>
      <c r="GC44" s="30"/>
      <c r="GD44" s="87"/>
      <c r="GE44" s="88"/>
      <c r="GF44" s="89"/>
      <c r="GG44" s="30"/>
      <c r="GH44" s="87"/>
      <c r="GI44" s="88"/>
      <c r="GJ44" s="89"/>
      <c r="GK44" s="30"/>
      <c r="GL44" s="87"/>
      <c r="GM44" s="88"/>
      <c r="GN44" s="89"/>
      <c r="GO44" s="30"/>
      <c r="GP44" s="87"/>
      <c r="GQ44" s="88"/>
      <c r="GR44" s="89"/>
      <c r="GS44" s="30"/>
      <c r="GT44" s="87"/>
      <c r="GU44" s="88"/>
      <c r="GV44" s="89"/>
      <c r="GW44" s="30"/>
      <c r="GX44" s="87"/>
      <c r="GY44" s="88"/>
      <c r="GZ44" s="89"/>
      <c r="HA44" s="30"/>
      <c r="HB44" s="87"/>
      <c r="HC44" s="88"/>
      <c r="HD44" s="89"/>
      <c r="HE44" s="30"/>
      <c r="HF44" s="87"/>
      <c r="HG44" s="88"/>
      <c r="HH44" s="89"/>
      <c r="HI44" s="30"/>
      <c r="HJ44" s="87"/>
      <c r="HK44" s="88"/>
      <c r="HL44" s="89"/>
      <c r="HM44" s="30"/>
      <c r="HN44" s="87"/>
      <c r="HO44" s="88"/>
      <c r="HP44" s="89"/>
      <c r="HQ44" s="30"/>
      <c r="HR44" s="87"/>
      <c r="HS44" s="88"/>
      <c r="HT44" s="89"/>
      <c r="HU44" s="30"/>
      <c r="HV44" s="87"/>
      <c r="HW44" s="88"/>
      <c r="HX44" s="89"/>
      <c r="HY44" s="30"/>
      <c r="HZ44" s="87"/>
      <c r="IA44" s="88"/>
      <c r="IB44" s="89"/>
      <c r="IC44" s="30"/>
      <c r="ID44" s="87"/>
      <c r="IE44" s="88"/>
      <c r="IF44" s="89"/>
      <c r="IG44" s="30"/>
      <c r="IH44" s="87"/>
      <c r="II44" s="88"/>
      <c r="IJ44" s="89"/>
      <c r="IK44" s="30"/>
      <c r="IL44" s="87"/>
      <c r="IM44" s="88"/>
      <c r="IN44" s="89"/>
      <c r="IO44" s="30"/>
      <c r="IP44" s="87"/>
    </row>
    <row r="45" spans="1:21" s="182" customFormat="1" ht="32.25" thickBot="1">
      <c r="A45" s="181" t="s">
        <v>329</v>
      </c>
      <c r="B45" s="91" t="s">
        <v>391</v>
      </c>
      <c r="C45" s="264">
        <f>C46+C48+C47</f>
        <v>36.5</v>
      </c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6"/>
    </row>
    <row r="46" spans="1:21" ht="32.25" hidden="1" thickBot="1">
      <c r="A46" s="111" t="s">
        <v>330</v>
      </c>
      <c r="B46" s="92" t="s">
        <v>30</v>
      </c>
      <c r="C46" s="265">
        <v>0</v>
      </c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</row>
    <row r="47" spans="1:21" ht="30" customHeight="1" thickBot="1">
      <c r="A47" s="111" t="s">
        <v>331</v>
      </c>
      <c r="B47" s="259" t="s">
        <v>668</v>
      </c>
      <c r="C47" s="268">
        <v>36</v>
      </c>
      <c r="D47" s="258">
        <v>0.5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30"/>
    </row>
    <row r="48" spans="1:21" ht="31.5" customHeight="1" thickBot="1">
      <c r="A48" s="267" t="s">
        <v>35</v>
      </c>
      <c r="B48" s="92" t="s">
        <v>381</v>
      </c>
      <c r="C48" s="265">
        <v>0.5</v>
      </c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0"/>
    </row>
    <row r="49" spans="1:21" ht="15.75" customHeight="1" hidden="1">
      <c r="A49" s="111" t="s">
        <v>309</v>
      </c>
      <c r="B49" s="92" t="s">
        <v>113</v>
      </c>
      <c r="C49" s="265">
        <f>C50</f>
        <v>0</v>
      </c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</row>
    <row r="50" spans="1:21" ht="39" customHeight="1" hidden="1">
      <c r="A50" s="194" t="s">
        <v>112</v>
      </c>
      <c r="B50" s="92" t="s">
        <v>110</v>
      </c>
      <c r="C50" s="265">
        <v>0</v>
      </c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0"/>
    </row>
    <row r="51" spans="1:21" ht="47.25" customHeight="1" hidden="1">
      <c r="A51" s="111" t="s">
        <v>265</v>
      </c>
      <c r="B51" s="92" t="s">
        <v>149</v>
      </c>
      <c r="C51" s="265">
        <v>0</v>
      </c>
      <c r="D51" s="237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30"/>
    </row>
    <row r="52" spans="1:21" s="182" customFormat="1" ht="15.75">
      <c r="A52" s="190" t="s">
        <v>332</v>
      </c>
      <c r="B52" s="190" t="s">
        <v>392</v>
      </c>
      <c r="C52" s="269">
        <f>C53</f>
        <v>3</v>
      </c>
      <c r="D52" s="238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6"/>
    </row>
    <row r="53" spans="1:21" ht="31.5" customHeight="1">
      <c r="A53" s="170" t="s">
        <v>282</v>
      </c>
      <c r="B53" s="171" t="s">
        <v>665</v>
      </c>
      <c r="C53" s="270">
        <f>C54</f>
        <v>3</v>
      </c>
      <c r="D53" s="237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0"/>
    </row>
    <row r="54" spans="1:21" ht="47.25">
      <c r="A54" s="170" t="s">
        <v>333</v>
      </c>
      <c r="B54" s="171" t="s">
        <v>383</v>
      </c>
      <c r="C54" s="270">
        <v>3</v>
      </c>
      <c r="D54" s="237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0"/>
    </row>
    <row r="55" spans="1:21" s="182" customFormat="1" ht="15.75">
      <c r="A55" s="181" t="s">
        <v>487</v>
      </c>
      <c r="B55" s="91" t="s">
        <v>393</v>
      </c>
      <c r="C55" s="264">
        <f>C56+C81+C85</f>
        <v>6610.2</v>
      </c>
      <c r="D55" s="238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6"/>
    </row>
    <row r="56" spans="1:21" s="182" customFormat="1" ht="31.5">
      <c r="A56" s="181" t="s">
        <v>334</v>
      </c>
      <c r="B56" s="91" t="s">
        <v>394</v>
      </c>
      <c r="C56" s="264">
        <f>C57+C63+C73+C79</f>
        <v>6610.2</v>
      </c>
      <c r="D56" s="238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6"/>
    </row>
    <row r="57" spans="1:21" s="182" customFormat="1" ht="31.5">
      <c r="A57" s="189" t="s">
        <v>335</v>
      </c>
      <c r="B57" s="91" t="s">
        <v>29</v>
      </c>
      <c r="C57" s="264">
        <f>C59</f>
        <v>5362.4</v>
      </c>
      <c r="D57" s="234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6"/>
    </row>
    <row r="58" spans="1:21" ht="31.5" customHeight="1" hidden="1">
      <c r="A58" s="81" t="s">
        <v>48</v>
      </c>
      <c r="B58" s="92" t="s">
        <v>267</v>
      </c>
      <c r="C58" s="265">
        <f>C59+C60</f>
        <v>5362.4</v>
      </c>
      <c r="D58" s="228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30"/>
    </row>
    <row r="59" spans="1:21" ht="36.75" customHeight="1">
      <c r="A59" s="81" t="s">
        <v>589</v>
      </c>
      <c r="B59" s="92" t="s">
        <v>583</v>
      </c>
      <c r="C59" s="265">
        <v>5362.4</v>
      </c>
      <c r="D59" s="228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30"/>
    </row>
    <row r="60" spans="1:21" ht="31.5" customHeight="1" hidden="1">
      <c r="A60" s="111" t="s">
        <v>181</v>
      </c>
      <c r="B60" s="92" t="s">
        <v>267</v>
      </c>
      <c r="C60" s="265">
        <v>0</v>
      </c>
      <c r="D60" s="228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30"/>
    </row>
    <row r="61" spans="1:21" ht="31.5" customHeight="1" hidden="1">
      <c r="A61" s="111" t="s">
        <v>299</v>
      </c>
      <c r="B61" s="92"/>
      <c r="C61" s="265">
        <v>0</v>
      </c>
      <c r="D61" s="228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30"/>
    </row>
    <row r="62" spans="1:21" ht="15.75" customHeight="1" hidden="1">
      <c r="A62" s="111"/>
      <c r="B62" s="92"/>
      <c r="C62" s="265"/>
      <c r="D62" s="228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30"/>
    </row>
    <row r="63" spans="1:21" s="182" customFormat="1" ht="31.5" customHeight="1">
      <c r="A63" s="189" t="s">
        <v>584</v>
      </c>
      <c r="B63" s="91" t="s">
        <v>512</v>
      </c>
      <c r="C63" s="264">
        <f>C65+C66</f>
        <v>974.7</v>
      </c>
      <c r="D63" s="234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6"/>
    </row>
    <row r="64" spans="1:21" ht="47.25" customHeight="1" hidden="1">
      <c r="A64" s="170" t="s">
        <v>301</v>
      </c>
      <c r="B64" s="171" t="s">
        <v>302</v>
      </c>
      <c r="C64" s="265"/>
      <c r="D64" s="228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</row>
    <row r="65" spans="1:21" s="114" customFormat="1" ht="38.25" customHeight="1">
      <c r="A65" s="112" t="s">
        <v>509</v>
      </c>
      <c r="B65" s="92" t="s">
        <v>511</v>
      </c>
      <c r="C65" s="265">
        <v>259.7</v>
      </c>
      <c r="D65" s="228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0"/>
    </row>
    <row r="66" spans="1:21" ht="36" customHeight="1">
      <c r="A66" s="304" t="s">
        <v>561</v>
      </c>
      <c r="B66" s="92" t="s">
        <v>585</v>
      </c>
      <c r="C66" s="265">
        <v>715</v>
      </c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30"/>
    </row>
    <row r="67" spans="1:21" ht="33.75" customHeight="1" hidden="1">
      <c r="A67" s="112" t="s">
        <v>513</v>
      </c>
      <c r="B67" s="92" t="s">
        <v>510</v>
      </c>
      <c r="C67" s="265">
        <v>0</v>
      </c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0"/>
    </row>
    <row r="68" spans="1:21" ht="18.75" customHeight="1" hidden="1">
      <c r="A68" s="304" t="s">
        <v>537</v>
      </c>
      <c r="B68" s="92" t="s">
        <v>538</v>
      </c>
      <c r="C68" s="265">
        <v>0</v>
      </c>
      <c r="D68" s="228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30"/>
    </row>
    <row r="69" spans="1:21" ht="15.75" customHeight="1" hidden="1">
      <c r="A69" s="112" t="s">
        <v>294</v>
      </c>
      <c r="B69" s="92" t="s">
        <v>268</v>
      </c>
      <c r="C69" s="265"/>
      <c r="D69" s="22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30"/>
    </row>
    <row r="70" spans="1:21" ht="15.75" customHeight="1" hidden="1">
      <c r="A70" s="172" t="s">
        <v>295</v>
      </c>
      <c r="B70" s="92" t="s">
        <v>314</v>
      </c>
      <c r="C70" s="265">
        <v>0</v>
      </c>
      <c r="D70" s="228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30"/>
    </row>
    <row r="71" spans="1:21" ht="15.75" customHeight="1" hidden="1">
      <c r="A71" s="172" t="s">
        <v>296</v>
      </c>
      <c r="B71" s="92" t="s">
        <v>268</v>
      </c>
      <c r="C71" s="265"/>
      <c r="D71" s="228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30"/>
    </row>
    <row r="72" spans="1:21" ht="126" customHeight="1" hidden="1">
      <c r="A72" s="117" t="s">
        <v>325</v>
      </c>
      <c r="B72" s="92" t="s">
        <v>268</v>
      </c>
      <c r="C72" s="265"/>
      <c r="D72" s="22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30"/>
    </row>
    <row r="73" spans="1:21" s="182" customFormat="1" ht="31.5">
      <c r="A73" s="189" t="s">
        <v>337</v>
      </c>
      <c r="B73" s="91" t="s">
        <v>32</v>
      </c>
      <c r="C73" s="264">
        <f>C75+C76</f>
        <v>138</v>
      </c>
      <c r="D73" s="234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6"/>
    </row>
    <row r="74" spans="1:21" ht="31.5" customHeight="1" hidden="1">
      <c r="A74" s="111" t="s">
        <v>339</v>
      </c>
      <c r="B74" s="92" t="s">
        <v>385</v>
      </c>
      <c r="C74" s="265">
        <v>0</v>
      </c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30"/>
    </row>
    <row r="75" spans="1:21" ht="36.75" customHeight="1">
      <c r="A75" s="111" t="s">
        <v>339</v>
      </c>
      <c r="B75" s="92" t="s">
        <v>37</v>
      </c>
      <c r="C75" s="271">
        <v>0.7</v>
      </c>
      <c r="D75" s="228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</row>
    <row r="76" spans="1:21" ht="46.5" customHeight="1">
      <c r="A76" s="81" t="s">
        <v>338</v>
      </c>
      <c r="B76" s="92" t="s">
        <v>31</v>
      </c>
      <c r="C76" s="265">
        <v>137.3</v>
      </c>
      <c r="D76" s="228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30"/>
    </row>
    <row r="77" spans="1:21" ht="15.75" customHeight="1" hidden="1">
      <c r="A77" s="111" t="s">
        <v>114</v>
      </c>
      <c r="B77" s="92"/>
      <c r="C77" s="265">
        <v>0</v>
      </c>
      <c r="D77" s="228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30"/>
    </row>
    <row r="78" spans="1:21" ht="78.75" customHeight="1" hidden="1">
      <c r="A78" s="111" t="s">
        <v>312</v>
      </c>
      <c r="B78" s="92" t="s">
        <v>385</v>
      </c>
      <c r="C78" s="265">
        <v>0</v>
      </c>
      <c r="D78" s="22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30"/>
    </row>
    <row r="79" spans="1:21" s="182" customFormat="1" ht="15.75">
      <c r="A79" s="181" t="s">
        <v>316</v>
      </c>
      <c r="B79" s="91" t="s">
        <v>34</v>
      </c>
      <c r="C79" s="264">
        <f>C80</f>
        <v>135.1</v>
      </c>
      <c r="D79" s="234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6"/>
    </row>
    <row r="80" spans="1:21" ht="32.25" customHeight="1">
      <c r="A80" s="111" t="s">
        <v>58</v>
      </c>
      <c r="B80" s="92" t="s">
        <v>33</v>
      </c>
      <c r="C80" s="265">
        <v>135.1</v>
      </c>
      <c r="D80" s="228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30"/>
    </row>
    <row r="81" spans="1:21" s="182" customFormat="1" ht="15.75" customHeight="1" hidden="1">
      <c r="A81" s="181" t="s">
        <v>310</v>
      </c>
      <c r="B81" s="91" t="s">
        <v>395</v>
      </c>
      <c r="C81" s="264">
        <f>C82</f>
        <v>0</v>
      </c>
      <c r="D81" s="234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6"/>
    </row>
    <row r="82" spans="1:21" ht="15.75" customHeight="1" hidden="1">
      <c r="A82" s="111" t="s">
        <v>484</v>
      </c>
      <c r="B82" s="92" t="s">
        <v>386</v>
      </c>
      <c r="C82" s="265">
        <v>0</v>
      </c>
      <c r="D82" s="228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30"/>
    </row>
    <row r="83" spans="1:21" ht="15.75" customHeight="1" hidden="1">
      <c r="A83" s="111" t="s">
        <v>489</v>
      </c>
      <c r="B83" s="92" t="s">
        <v>490</v>
      </c>
      <c r="C83" s="265">
        <v>0</v>
      </c>
      <c r="D83" s="228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30"/>
    </row>
    <row r="84" spans="1:21" ht="31.5" customHeight="1" hidden="1">
      <c r="A84" s="111" t="s">
        <v>340</v>
      </c>
      <c r="B84" s="92" t="s">
        <v>507</v>
      </c>
      <c r="C84" s="265">
        <f>C85</f>
        <v>0</v>
      </c>
      <c r="D84" s="228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30"/>
    </row>
    <row r="85" spans="1:21" ht="47.25" customHeight="1" hidden="1">
      <c r="A85" s="111" t="s">
        <v>9</v>
      </c>
      <c r="B85" s="92" t="s">
        <v>508</v>
      </c>
      <c r="C85" s="265">
        <v>0</v>
      </c>
      <c r="D85" s="228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30"/>
    </row>
    <row r="86" spans="1:21" ht="15.75">
      <c r="A86" s="111" t="s">
        <v>491</v>
      </c>
      <c r="B86" s="92"/>
      <c r="C86" s="264">
        <f>C16+C55</f>
        <v>10610.204</v>
      </c>
      <c r="D86" s="228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30"/>
    </row>
    <row r="87" spans="1:22" ht="24.75" customHeight="1">
      <c r="A87" s="70"/>
      <c r="B87" s="29"/>
      <c r="C87" s="115"/>
      <c r="D87" s="115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116"/>
    </row>
    <row r="88" spans="1:21" ht="12.75">
      <c r="A88" s="71"/>
      <c r="B88" s="29"/>
      <c r="C88" s="240"/>
      <c r="D88" s="115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</row>
    <row r="89" spans="1:21" ht="15.75" customHeight="1">
      <c r="A89" s="27"/>
      <c r="B89" s="23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</row>
    <row r="90" spans="1:21" ht="18.75">
      <c r="A90" s="27"/>
      <c r="B90" s="23"/>
      <c r="C90" s="241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</row>
    <row r="91" spans="1:21" ht="12.75">
      <c r="A91" s="26"/>
      <c r="B91" s="23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</row>
    <row r="92" spans="1:21" ht="12.75">
      <c r="A92" s="27"/>
      <c r="B92" s="23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</row>
    <row r="93" spans="1:21" ht="12.75">
      <c r="A93" s="28"/>
      <c r="B93" s="23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</row>
    <row r="94" spans="1:21" ht="30" customHeight="1">
      <c r="A94" s="42"/>
      <c r="B94" s="29"/>
      <c r="C94" s="242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5.75">
      <c r="A95" s="30"/>
      <c r="B95" s="29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5.75" customHeight="1">
      <c r="A96" s="32"/>
      <c r="B96" s="25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</row>
    <row r="97" spans="1:21" ht="12.75">
      <c r="A97" s="25"/>
      <c r="B97" s="2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</row>
    <row r="98" spans="1:21" ht="15.75">
      <c r="A98" s="35"/>
      <c r="B98" s="25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</row>
    <row r="99" spans="1:21" ht="12.75">
      <c r="A99" s="25"/>
      <c r="B99" s="2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</row>
    <row r="100" spans="1:21" ht="15.75">
      <c r="A100" s="35"/>
      <c r="B100" s="25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</row>
    <row r="101" spans="1:21" ht="12.75">
      <c r="A101" s="25"/>
      <c r="B101" s="2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</row>
    <row r="102" spans="1:21" ht="12.75">
      <c r="A102" s="25"/>
      <c r="B102" s="2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2.75">
      <c r="A103" s="25"/>
      <c r="B103" s="2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2.75">
      <c r="A104" s="25"/>
      <c r="B104" s="2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2.75">
      <c r="A105" s="25"/>
      <c r="B105" s="2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2.75">
      <c r="A106" s="25"/>
      <c r="B106" s="2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2.75">
      <c r="A107" s="25"/>
      <c r="B107" s="2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2.75">
      <c r="A108" s="25"/>
      <c r="B108" s="2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2.75">
      <c r="A109" s="25"/>
      <c r="B109" s="2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2.75">
      <c r="A110" s="36"/>
      <c r="B110" s="2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2.75">
      <c r="A111" s="36"/>
      <c r="B111" s="2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2.75">
      <c r="A112" s="25"/>
      <c r="B112" s="2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2.75">
      <c r="A113" s="25"/>
      <c r="B113" s="2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2.75">
      <c r="A114" s="25"/>
      <c r="B114" s="2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2.75">
      <c r="A115" s="25"/>
      <c r="B115" s="2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2.75">
      <c r="A116" s="25"/>
      <c r="B116" s="2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2.75">
      <c r="A117" s="25"/>
      <c r="B117" s="2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2.75">
      <c r="A118" s="25"/>
      <c r="B118" s="2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2.75">
      <c r="A119" s="25"/>
      <c r="B119" s="2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2.75">
      <c r="A120" s="25"/>
      <c r="B120" s="2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2.75">
      <c r="A121" s="36"/>
      <c r="B121" s="2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2.75">
      <c r="A122" s="36"/>
      <c r="B122" s="2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2.75">
      <c r="A123" s="25"/>
      <c r="B123" s="2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2.75">
      <c r="A124" s="25"/>
      <c r="B124" s="2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21" ht="12.75">
      <c r="A125" s="25"/>
      <c r="B125" s="2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1:21" ht="12.75">
      <c r="A126" s="25"/>
      <c r="B126" s="2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1:21" ht="12.75">
      <c r="A127" s="25"/>
      <c r="B127" s="2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2.75">
      <c r="A128" s="25"/>
      <c r="B128" s="2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2.75">
      <c r="A129" s="25"/>
      <c r="B129" s="25"/>
      <c r="C129" s="246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1" ht="12.75">
      <c r="A130" s="25"/>
      <c r="B130" s="25"/>
      <c r="C130" s="246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1:21" ht="12.75">
      <c r="A131" s="25"/>
      <c r="B131" s="25"/>
      <c r="C131" s="24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1:21" ht="12.75">
      <c r="A132" s="25"/>
      <c r="B132" s="25"/>
      <c r="C132" s="24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2.75">
      <c r="A133" s="25"/>
      <c r="B133" s="2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2.75">
      <c r="A134" s="25"/>
      <c r="B134" s="25"/>
      <c r="C134" s="24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1" ht="12.75">
      <c r="A135" s="25"/>
      <c r="B135" s="25"/>
      <c r="C135" s="24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1:21" ht="12.75">
      <c r="A136" s="25"/>
      <c r="B136" s="2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2.75">
      <c r="A137" s="25"/>
      <c r="B137" s="25"/>
      <c r="C137" s="24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1:21" ht="12.75">
      <c r="A138" s="25"/>
      <c r="B138" s="25"/>
      <c r="C138" s="24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1:21" ht="12.75">
      <c r="A139" s="25"/>
      <c r="B139" s="2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1:21" ht="12.75">
      <c r="A140" s="25"/>
      <c r="B140" s="2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1:21" ht="12.75">
      <c r="A141" s="25"/>
      <c r="B141" s="2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1:21" ht="12.75">
      <c r="A142" s="25"/>
      <c r="B142" s="2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1:21" ht="12.75">
      <c r="A143" s="25"/>
      <c r="B143" s="2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2.75">
      <c r="A144" s="25"/>
      <c r="B144" s="2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2.75">
      <c r="A145" s="25"/>
      <c r="B145" s="25"/>
      <c r="C145" s="246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1" ht="12.75">
      <c r="A146" s="25"/>
      <c r="B146" s="2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1:21" ht="12.75">
      <c r="A147" s="25"/>
      <c r="B147" s="2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1:21" ht="12.75">
      <c r="A148" s="25"/>
      <c r="B148" s="2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1:21" ht="12.75">
      <c r="A149" s="25"/>
      <c r="B149" s="2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</sheetData>
  <sheetProtection/>
  <mergeCells count="22"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B9:D9"/>
    <mergeCell ref="A12:U12"/>
    <mergeCell ref="A14:A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17">
      <selection activeCell="E35" sqref="E35"/>
    </sheetView>
  </sheetViews>
  <sheetFormatPr defaultColWidth="7.625" defaultRowHeight="12.75"/>
  <cols>
    <col min="1" max="1" width="0.12890625" style="10" hidden="1" customWidth="1"/>
    <col min="2" max="2" width="46.125" style="10" customWidth="1"/>
    <col min="3" max="3" width="32.875" style="13" customWidth="1"/>
    <col min="4" max="4" width="16.75390625" style="22" customWidth="1"/>
    <col min="5" max="5" width="18.2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63"/>
      <c r="C1" s="164" t="s">
        <v>492</v>
      </c>
      <c r="D1" s="164"/>
      <c r="E1" s="164"/>
    </row>
    <row r="2" spans="2:5" ht="19.5" customHeight="1">
      <c r="B2" s="163"/>
      <c r="C2" s="164" t="s">
        <v>492</v>
      </c>
      <c r="D2" s="164"/>
      <c r="E2" s="164"/>
    </row>
    <row r="3" spans="2:5" ht="21" customHeight="1">
      <c r="B3" s="163"/>
      <c r="C3" s="164"/>
      <c r="D3" s="164"/>
      <c r="E3" s="164"/>
    </row>
    <row r="4" spans="2:5" ht="27.75" customHeight="1">
      <c r="B4" s="163"/>
      <c r="C4" s="164"/>
      <c r="D4" s="164"/>
      <c r="E4" s="164"/>
    </row>
    <row r="5" spans="1:62" ht="26.25" customHeight="1">
      <c r="A5" s="11"/>
      <c r="B5" s="165"/>
      <c r="C5" s="164" t="s">
        <v>492</v>
      </c>
      <c r="D5" s="164"/>
      <c r="E5" s="16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766" t="s">
        <v>630</v>
      </c>
      <c r="C6" s="766"/>
      <c r="D6" s="766"/>
      <c r="E6" s="76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0.25" customHeight="1">
      <c r="A7" s="11"/>
      <c r="B7" s="724" t="s">
        <v>126</v>
      </c>
      <c r="C7" s="769" t="s">
        <v>125</v>
      </c>
      <c r="D7" s="770" t="s">
        <v>631</v>
      </c>
      <c r="E7" s="77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31.5" customHeight="1">
      <c r="A8" s="14"/>
      <c r="B8" s="768"/>
      <c r="C8" s="768"/>
      <c r="D8" s="55" t="s">
        <v>632</v>
      </c>
      <c r="E8" s="55" t="s">
        <v>596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6.5" customHeight="1">
      <c r="A9" s="15"/>
      <c r="B9" s="56">
        <v>1</v>
      </c>
      <c r="C9" s="57">
        <v>2</v>
      </c>
      <c r="D9" s="58">
        <v>3</v>
      </c>
      <c r="E9" s="58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6.5" customHeight="1">
      <c r="A10" s="14"/>
      <c r="B10" s="59" t="s">
        <v>168</v>
      </c>
      <c r="C10" s="60" t="s">
        <v>127</v>
      </c>
      <c r="D10" s="61">
        <f>D11</f>
        <v>68</v>
      </c>
      <c r="E10" s="61">
        <f>E11</f>
        <v>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14"/>
      <c r="B11" s="59" t="s">
        <v>169</v>
      </c>
      <c r="C11" s="60" t="s">
        <v>127</v>
      </c>
      <c r="D11" s="61">
        <f>D12</f>
        <v>68</v>
      </c>
      <c r="E11" s="61">
        <f>E12</f>
        <v>61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31.5" customHeight="1">
      <c r="A12" s="14"/>
      <c r="B12" s="59" t="s">
        <v>89</v>
      </c>
      <c r="C12" s="60" t="s">
        <v>90</v>
      </c>
      <c r="D12" s="61">
        <f>D13+D15</f>
        <v>68</v>
      </c>
      <c r="E12" s="61">
        <f>E13+E15</f>
        <v>61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40.5" customHeight="1">
      <c r="A13" s="14"/>
      <c r="B13" s="62" t="s">
        <v>633</v>
      </c>
      <c r="C13" s="60" t="s">
        <v>170</v>
      </c>
      <c r="D13" s="61">
        <f>D14</f>
        <v>644</v>
      </c>
      <c r="E13" s="61">
        <f>E14</f>
        <v>893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11" customFormat="1" ht="46.5" customHeight="1">
      <c r="A14" s="16">
        <v>1010200</v>
      </c>
      <c r="B14" s="62" t="s">
        <v>634</v>
      </c>
      <c r="C14" s="60" t="s">
        <v>137</v>
      </c>
      <c r="D14" s="63">
        <v>644</v>
      </c>
      <c r="E14" s="63">
        <v>893</v>
      </c>
      <c r="F14" s="16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47.25" customHeight="1">
      <c r="A15" s="14">
        <v>1010201</v>
      </c>
      <c r="B15" s="62" t="s">
        <v>134</v>
      </c>
      <c r="C15" s="60" t="s">
        <v>133</v>
      </c>
      <c r="D15" s="64">
        <f>D16</f>
        <v>-576</v>
      </c>
      <c r="E15" s="64">
        <f>E16</f>
        <v>-832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48.75" customHeight="1">
      <c r="A16" s="14"/>
      <c r="B16" s="384" t="s">
        <v>108</v>
      </c>
      <c r="C16" s="385" t="s">
        <v>135</v>
      </c>
      <c r="D16" s="386">
        <v>-576</v>
      </c>
      <c r="E16" s="386">
        <v>-832</v>
      </c>
      <c r="F16" s="12"/>
      <c r="G16" s="12">
        <f>388+188</f>
        <v>576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34.5" customHeight="1">
      <c r="A17" s="14"/>
      <c r="B17" s="384" t="s">
        <v>171</v>
      </c>
      <c r="C17" s="385" t="s">
        <v>1</v>
      </c>
      <c r="D17" s="386">
        <f>D21+D18</f>
        <v>-188</v>
      </c>
      <c r="E17" s="386">
        <f>E21+E18</f>
        <v>-188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27" customHeight="1" hidden="1">
      <c r="A18" s="14">
        <v>1010205</v>
      </c>
      <c r="B18" s="384" t="s">
        <v>180</v>
      </c>
      <c r="C18" s="385" t="s">
        <v>132</v>
      </c>
      <c r="D18" s="386">
        <f>D19</f>
        <v>0</v>
      </c>
      <c r="E18" s="386">
        <f>E19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 hidden="1">
      <c r="A19" s="18"/>
      <c r="B19" s="384" t="s">
        <v>182</v>
      </c>
      <c r="C19" s="385" t="s">
        <v>107</v>
      </c>
      <c r="D19" s="386"/>
      <c r="E19" s="386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384" t="s">
        <v>2</v>
      </c>
      <c r="C20" s="385" t="s">
        <v>183</v>
      </c>
      <c r="D20" s="386">
        <f>D21</f>
        <v>-188</v>
      </c>
      <c r="E20" s="386">
        <f>E21</f>
        <v>-188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5" customHeight="1">
      <c r="A21" s="18"/>
      <c r="B21" s="384" t="s">
        <v>161</v>
      </c>
      <c r="C21" s="385" t="s">
        <v>184</v>
      </c>
      <c r="D21" s="386">
        <v>-188</v>
      </c>
      <c r="E21" s="386">
        <v>-188</v>
      </c>
      <c r="F21" s="363">
        <v>388</v>
      </c>
      <c r="G21" s="173">
        <v>388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30.75" customHeight="1">
      <c r="A22" s="18"/>
      <c r="B22" s="62" t="s">
        <v>128</v>
      </c>
      <c r="C22" s="60" t="s">
        <v>129</v>
      </c>
      <c r="D22" s="64">
        <f>D23+D25</f>
        <v>0</v>
      </c>
      <c r="E22" s="64">
        <f>E23+E25</f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23.25" customHeight="1">
      <c r="A23" s="18"/>
      <c r="B23" s="62" t="s">
        <v>3</v>
      </c>
      <c r="C23" s="60" t="s">
        <v>4</v>
      </c>
      <c r="D23" s="65">
        <f>D24</f>
        <v>-10486.4</v>
      </c>
      <c r="E23" s="65">
        <f>E24</f>
        <v>-10583.4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6" customHeight="1">
      <c r="A24" s="18"/>
      <c r="B24" s="62" t="s">
        <v>5</v>
      </c>
      <c r="C24" s="60" t="s">
        <v>10</v>
      </c>
      <c r="D24" s="65">
        <f>-9842.4-644</f>
        <v>-10486.4</v>
      </c>
      <c r="E24" s="65">
        <f>-9690.4-893</f>
        <v>-10583.4</v>
      </c>
      <c r="F24" s="125"/>
      <c r="G24" s="12" t="s">
        <v>304</v>
      </c>
      <c r="H24" s="12"/>
      <c r="I24" s="12"/>
      <c r="J24" s="12"/>
      <c r="K24" s="125"/>
      <c r="L24" s="19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3" customHeight="1">
      <c r="A25" s="18"/>
      <c r="B25" s="62" t="s">
        <v>11</v>
      </c>
      <c r="C25" s="60" t="s">
        <v>130</v>
      </c>
      <c r="D25" s="65">
        <f>D26</f>
        <v>10486.4</v>
      </c>
      <c r="E25" s="65">
        <f>E26</f>
        <v>10583.4</v>
      </c>
      <c r="F25" s="12"/>
      <c r="G25" s="12"/>
      <c r="H25" s="12"/>
      <c r="I25" s="12"/>
      <c r="J25" s="17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37.5" customHeight="1">
      <c r="A26" s="18"/>
      <c r="B26" s="62" t="s">
        <v>78</v>
      </c>
      <c r="C26" s="60" t="s">
        <v>131</v>
      </c>
      <c r="D26" s="65">
        <f>9910.4+576</f>
        <v>10486.4</v>
      </c>
      <c r="E26" s="65">
        <f>9751.4+832</f>
        <v>10583.4</v>
      </c>
      <c r="F26" s="12"/>
      <c r="G26" s="12" t="s">
        <v>303</v>
      </c>
      <c r="H26" s="12"/>
      <c r="I26" s="125"/>
      <c r="J26" s="263">
        <f>D28+D34</f>
        <v>9910.4</v>
      </c>
      <c r="K26" s="125">
        <f>E28+E34</f>
        <v>9751.4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11" ht="15.75">
      <c r="B27" s="163"/>
      <c r="C27" s="128" t="s">
        <v>242</v>
      </c>
      <c r="D27" s="176">
        <v>9842.4</v>
      </c>
      <c r="E27" s="261">
        <v>9690.4</v>
      </c>
      <c r="F27" s="167"/>
      <c r="J27" s="186"/>
      <c r="K27" s="167"/>
    </row>
    <row r="28" spans="2:11" ht="15.75">
      <c r="B28" s="163"/>
      <c r="C28" s="128" t="s">
        <v>243</v>
      </c>
      <c r="D28" s="174">
        <v>9910.4</v>
      </c>
      <c r="E28" s="176">
        <v>9751.4</v>
      </c>
      <c r="G28" s="186"/>
      <c r="I28" s="183"/>
      <c r="J28" s="167"/>
      <c r="K28" s="167"/>
    </row>
    <row r="29" spans="2:10" ht="15.75">
      <c r="B29" s="163"/>
      <c r="C29" s="128" t="s">
        <v>44</v>
      </c>
      <c r="D29" s="176">
        <f>D27-D28</f>
        <v>-68</v>
      </c>
      <c r="E29" s="176">
        <f>E27-E28</f>
        <v>-61</v>
      </c>
      <c r="F29" s="167"/>
      <c r="G29" s="183"/>
      <c r="J29" s="167"/>
    </row>
    <row r="30" spans="2:10" s="19" customFormat="1" ht="18.75">
      <c r="B30" s="163"/>
      <c r="C30" s="128"/>
      <c r="D30" s="193"/>
      <c r="E30" s="166"/>
      <c r="I30" s="177"/>
      <c r="J30" s="177"/>
    </row>
    <row r="31" spans="4:5" ht="11.25">
      <c r="D31" s="22" t="s">
        <v>646</v>
      </c>
      <c r="E31" s="22" t="s">
        <v>646</v>
      </c>
    </row>
    <row r="32" spans="2:10" ht="15">
      <c r="B32" s="20"/>
      <c r="C32" s="21"/>
      <c r="J32" s="167">
        <f>D27+185.8</f>
        <v>10028.199999999999</v>
      </c>
    </row>
    <row r="33" spans="4:5" ht="11.25">
      <c r="D33" s="356"/>
      <c r="E33" s="168"/>
    </row>
    <row r="34" spans="4:5" ht="15.75">
      <c r="D34" s="357"/>
      <c r="E34" s="262"/>
    </row>
    <row r="35" spans="4:5" ht="11.25">
      <c r="D35" s="358"/>
      <c r="E35" s="168"/>
    </row>
    <row r="36" spans="9:10" ht="11.25">
      <c r="I36" s="183"/>
      <c r="J36" s="126"/>
    </row>
    <row r="39" spans="4:7" ht="11.25">
      <c r="D39" s="129"/>
      <c r="G39" s="186"/>
    </row>
    <row r="40" spans="4:10" ht="11.25">
      <c r="D40" s="129"/>
      <c r="E40" s="129"/>
      <c r="J40" s="187"/>
    </row>
    <row r="41" spans="4:5" ht="11.25">
      <c r="D41" s="129"/>
      <c r="E41" s="129"/>
    </row>
  </sheetData>
  <sheetProtection/>
  <mergeCells count="4">
    <mergeCell ref="B6:E6"/>
    <mergeCell ref="B7:B8"/>
    <mergeCell ref="C7:C8"/>
    <mergeCell ref="D7:E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C24" sqref="C24"/>
    </sheetView>
  </sheetViews>
  <sheetFormatPr defaultColWidth="9.00390625" defaultRowHeight="12.75"/>
  <cols>
    <col min="1" max="1" width="11.875" style="0" customWidth="1"/>
    <col min="2" max="2" width="29.875" style="0" customWidth="1"/>
    <col min="3" max="3" width="30.375" style="0" customWidth="1"/>
    <col min="4" max="4" width="27.875" style="0" customWidth="1"/>
    <col min="6" max="6" width="6.625" style="0" customWidth="1"/>
    <col min="7" max="9" width="9.125" style="0" hidden="1" customWidth="1"/>
  </cols>
  <sheetData>
    <row r="1" spans="3:10" ht="18.75" hidden="1">
      <c r="C1" s="705" t="s">
        <v>519</v>
      </c>
      <c r="D1" s="706"/>
      <c r="E1" s="706"/>
      <c r="F1" s="706"/>
      <c r="G1" s="706"/>
      <c r="H1" s="706"/>
      <c r="I1" s="298"/>
      <c r="J1" s="8"/>
    </row>
    <row r="2" spans="1:10" ht="18.75" hidden="1">
      <c r="A2" s="118"/>
      <c r="B2" s="118"/>
      <c r="C2" s="707" t="s">
        <v>264</v>
      </c>
      <c r="D2" s="708"/>
      <c r="E2" s="708"/>
      <c r="F2" s="708"/>
      <c r="G2" s="708"/>
      <c r="H2" s="708"/>
      <c r="I2" s="708"/>
      <c r="J2" s="82"/>
    </row>
    <row r="3" spans="1:10" ht="18.75" hidden="1">
      <c r="A3" s="118"/>
      <c r="B3" s="118"/>
      <c r="C3" s="710" t="s">
        <v>521</v>
      </c>
      <c r="D3" s="709"/>
      <c r="E3" s="709"/>
      <c r="F3" s="709"/>
      <c r="G3" s="709"/>
      <c r="H3" s="709"/>
      <c r="I3" s="709"/>
      <c r="J3" s="82"/>
    </row>
    <row r="4" spans="1:10" ht="18.75" hidden="1">
      <c r="A4" s="118"/>
      <c r="B4" s="118"/>
      <c r="C4" s="710" t="s">
        <v>520</v>
      </c>
      <c r="D4" s="709"/>
      <c r="E4" s="709"/>
      <c r="F4" s="709"/>
      <c r="G4" s="709"/>
      <c r="H4" s="709"/>
      <c r="I4" s="298"/>
      <c r="J4" s="82"/>
    </row>
    <row r="5" spans="1:10" ht="18" hidden="1">
      <c r="A5" s="118"/>
      <c r="B5" s="118"/>
      <c r="C5" s="296"/>
      <c r="D5" s="296"/>
      <c r="E5" s="296"/>
      <c r="F5" s="296"/>
      <c r="G5" s="296"/>
      <c r="H5" s="296"/>
      <c r="I5" s="296"/>
      <c r="J5" s="118"/>
    </row>
    <row r="6" spans="1:10" ht="18.75" hidden="1">
      <c r="A6" s="75"/>
      <c r="B6" s="75"/>
      <c r="C6" s="295"/>
      <c r="D6" s="296"/>
      <c r="E6" s="296"/>
      <c r="F6" s="296"/>
      <c r="G6" s="296"/>
      <c r="H6" s="296"/>
      <c r="I6" s="296"/>
      <c r="J6" s="118"/>
    </row>
    <row r="7" spans="1:10" ht="18">
      <c r="A7" s="75"/>
      <c r="B7" s="75"/>
      <c r="C7" s="75" t="s">
        <v>676</v>
      </c>
      <c r="D7" s="118"/>
      <c r="E7" s="296"/>
      <c r="F7" s="296"/>
      <c r="G7" s="296"/>
      <c r="H7" s="296"/>
      <c r="I7" s="296"/>
      <c r="J7" s="118"/>
    </row>
    <row r="8" spans="1:10" ht="25.5" customHeight="1">
      <c r="A8" s="75"/>
      <c r="B8" s="117"/>
      <c r="C8" s="695" t="s">
        <v>641</v>
      </c>
      <c r="D8" s="695"/>
      <c r="E8" s="296"/>
      <c r="F8" s="296"/>
      <c r="G8" s="296"/>
      <c r="H8" s="296"/>
      <c r="I8" s="296"/>
      <c r="J8" s="118"/>
    </row>
    <row r="9" spans="1:10" ht="33" customHeight="1" hidden="1">
      <c r="A9" s="75"/>
      <c r="B9" s="75"/>
      <c r="C9" s="75"/>
      <c r="D9" s="118"/>
      <c r="E9" s="118"/>
      <c r="F9" s="118"/>
      <c r="G9" s="118"/>
      <c r="H9" s="118"/>
      <c r="I9" s="118"/>
      <c r="J9" s="118"/>
    </row>
    <row r="10" spans="1:10" ht="15.75" customHeight="1" hidden="1">
      <c r="A10" s="75"/>
      <c r="B10" s="75"/>
      <c r="C10" s="75"/>
      <c r="D10" s="118"/>
      <c r="E10" s="118"/>
      <c r="F10" s="118"/>
      <c r="G10" s="118"/>
      <c r="H10" s="118"/>
      <c r="I10" s="118"/>
      <c r="J10" s="118"/>
    </row>
    <row r="11" spans="1:10" ht="15.75" customHeight="1" hidden="1">
      <c r="A11" s="75"/>
      <c r="B11" s="75"/>
      <c r="C11" s="75"/>
      <c r="D11" s="118"/>
      <c r="E11" s="118"/>
      <c r="F11" s="118"/>
      <c r="G11" s="118"/>
      <c r="H11" s="118"/>
      <c r="I11" s="118"/>
      <c r="J11" s="118"/>
    </row>
    <row r="12" spans="1:10" ht="16.5" customHeight="1">
      <c r="A12" s="75"/>
      <c r="B12" s="75"/>
      <c r="C12" s="75" t="s">
        <v>504</v>
      </c>
      <c r="D12" s="118"/>
      <c r="E12" s="118"/>
      <c r="F12" s="118"/>
      <c r="G12" s="118"/>
      <c r="H12" s="118"/>
      <c r="I12" s="118"/>
      <c r="J12" s="118"/>
    </row>
    <row r="13" spans="1:10" ht="19.5" customHeight="1">
      <c r="A13" s="75"/>
      <c r="B13" s="75"/>
      <c r="C13" s="75" t="s">
        <v>667</v>
      </c>
      <c r="D13" s="118"/>
      <c r="E13" s="118"/>
      <c r="F13" s="118"/>
      <c r="G13" s="118"/>
      <c r="H13" s="118"/>
      <c r="I13" s="118"/>
      <c r="J13" s="118"/>
    </row>
    <row r="14" spans="1:10" ht="68.25" customHeight="1">
      <c r="A14" s="780" t="s">
        <v>635</v>
      </c>
      <c r="B14" s="781"/>
      <c r="C14" s="781"/>
      <c r="D14" s="781"/>
      <c r="E14" s="118"/>
      <c r="F14" s="118"/>
      <c r="G14" s="118"/>
      <c r="H14" s="118"/>
      <c r="I14" s="118"/>
      <c r="J14" s="118"/>
    </row>
    <row r="15" spans="1:4" ht="15.75">
      <c r="A15" s="75"/>
      <c r="B15" s="75"/>
      <c r="C15" s="74"/>
      <c r="D15" s="118"/>
    </row>
    <row r="16" spans="1:4" ht="30.75" customHeight="1">
      <c r="A16" s="782" t="s">
        <v>636</v>
      </c>
      <c r="B16" s="774" t="s">
        <v>66</v>
      </c>
      <c r="C16" s="775"/>
      <c r="D16" s="776"/>
    </row>
    <row r="17" spans="1:4" ht="54.75" customHeight="1">
      <c r="A17" s="783"/>
      <c r="B17" s="777"/>
      <c r="C17" s="778"/>
      <c r="D17" s="779"/>
    </row>
    <row r="18" spans="1:4" ht="24.75" customHeight="1">
      <c r="A18" s="784" t="s">
        <v>637</v>
      </c>
      <c r="B18" s="771" t="s">
        <v>640</v>
      </c>
      <c r="C18" s="771" t="s">
        <v>638</v>
      </c>
      <c r="D18" s="771" t="s">
        <v>639</v>
      </c>
    </row>
    <row r="19" spans="1:4" ht="12.75">
      <c r="A19" s="772"/>
      <c r="B19" s="772"/>
      <c r="C19" s="772"/>
      <c r="D19" s="772"/>
    </row>
    <row r="20" spans="1:4" ht="114.75" customHeight="1">
      <c r="A20" s="773"/>
      <c r="B20" s="773"/>
      <c r="C20" s="773"/>
      <c r="D20" s="773"/>
    </row>
    <row r="21" spans="1:4" ht="31.5" customHeight="1">
      <c r="A21" s="664">
        <f>B21+18.44+D21</f>
        <v>137.91</v>
      </c>
      <c r="B21" s="664">
        <v>82.55</v>
      </c>
      <c r="C21" s="664">
        <v>18.446</v>
      </c>
      <c r="D21" s="664">
        <v>36.92</v>
      </c>
    </row>
    <row r="22" spans="1:4" ht="12.75">
      <c r="A22" s="47"/>
      <c r="B22" s="47"/>
      <c r="C22" s="47"/>
      <c r="D22" s="660"/>
    </row>
    <row r="23" spans="1:3" ht="15.75">
      <c r="A23" s="693"/>
      <c r="B23" s="693"/>
      <c r="C23" s="74"/>
    </row>
    <row r="24" spans="1:3" ht="15.75">
      <c r="A24" s="75"/>
      <c r="B24" s="75"/>
      <c r="C24" s="75"/>
    </row>
    <row r="25" spans="1:3" ht="15.75">
      <c r="A25" s="75"/>
      <c r="B25" s="75"/>
      <c r="C25" s="75"/>
    </row>
  </sheetData>
  <sheetProtection/>
  <mergeCells count="13">
    <mergeCell ref="A23:B23"/>
    <mergeCell ref="C1:H1"/>
    <mergeCell ref="C2:I2"/>
    <mergeCell ref="C3:I3"/>
    <mergeCell ref="C4:H4"/>
    <mergeCell ref="A16:A17"/>
    <mergeCell ref="A18:A20"/>
    <mergeCell ref="B18:B20"/>
    <mergeCell ref="C18:C20"/>
    <mergeCell ref="B16:D17"/>
    <mergeCell ref="D18:D20"/>
    <mergeCell ref="A14:D14"/>
    <mergeCell ref="C8:D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27" sqref="B27"/>
    </sheetView>
  </sheetViews>
  <sheetFormatPr defaultColWidth="9.00390625" defaultRowHeight="12.75"/>
  <cols>
    <col min="1" max="1" width="13.625" style="0" customWidth="1"/>
    <col min="2" max="2" width="33.00390625" style="0" customWidth="1"/>
    <col min="3" max="3" width="29.00390625" style="0" customWidth="1"/>
    <col min="4" max="4" width="27.375" style="0" customWidth="1"/>
    <col min="6" max="6" width="6.625" style="0" customWidth="1"/>
    <col min="7" max="9" width="9.125" style="0" hidden="1" customWidth="1"/>
  </cols>
  <sheetData>
    <row r="1" spans="3:10" ht="18.75" hidden="1">
      <c r="C1" s="705" t="s">
        <v>519</v>
      </c>
      <c r="D1" s="706"/>
      <c r="E1" s="706"/>
      <c r="F1" s="706"/>
      <c r="G1" s="706"/>
      <c r="H1" s="706"/>
      <c r="I1" s="298"/>
      <c r="J1" s="8"/>
    </row>
    <row r="2" spans="1:10" ht="18.75" hidden="1">
      <c r="A2" s="118"/>
      <c r="B2" s="118"/>
      <c r="C2" s="707" t="s">
        <v>264</v>
      </c>
      <c r="D2" s="708"/>
      <c r="E2" s="708"/>
      <c r="F2" s="708"/>
      <c r="G2" s="708"/>
      <c r="H2" s="708"/>
      <c r="I2" s="708"/>
      <c r="J2" s="82"/>
    </row>
    <row r="3" spans="1:10" ht="18.75" hidden="1">
      <c r="A3" s="118"/>
      <c r="B3" s="118"/>
      <c r="C3" s="710" t="s">
        <v>521</v>
      </c>
      <c r="D3" s="709"/>
      <c r="E3" s="709"/>
      <c r="F3" s="709"/>
      <c r="G3" s="709"/>
      <c r="H3" s="709"/>
      <c r="I3" s="709"/>
      <c r="J3" s="82"/>
    </row>
    <row r="4" spans="1:10" ht="18.75" hidden="1">
      <c r="A4" s="118"/>
      <c r="B4" s="118"/>
      <c r="C4" s="710" t="s">
        <v>520</v>
      </c>
      <c r="D4" s="709"/>
      <c r="E4" s="709"/>
      <c r="F4" s="709"/>
      <c r="G4" s="709"/>
      <c r="H4" s="709"/>
      <c r="I4" s="298"/>
      <c r="J4" s="82"/>
    </row>
    <row r="5" spans="1:10" ht="18" hidden="1">
      <c r="A5" s="118"/>
      <c r="B5" s="118"/>
      <c r="C5" s="296"/>
      <c r="D5" s="296"/>
      <c r="E5" s="296"/>
      <c r="F5" s="296"/>
      <c r="G5" s="296"/>
      <c r="H5" s="296"/>
      <c r="I5" s="296"/>
      <c r="J5" s="118"/>
    </row>
    <row r="6" spans="1:10" ht="18.75" hidden="1">
      <c r="A6" s="75"/>
      <c r="B6" s="75"/>
      <c r="C6" s="295"/>
      <c r="D6" s="296"/>
      <c r="E6" s="296"/>
      <c r="F6" s="296"/>
      <c r="G6" s="296"/>
      <c r="H6" s="296"/>
      <c r="I6" s="296"/>
      <c r="J6" s="118"/>
    </row>
    <row r="7" spans="1:10" ht="18">
      <c r="A7" s="75"/>
      <c r="B7" s="75"/>
      <c r="C7" s="75" t="s">
        <v>558</v>
      </c>
      <c r="D7" s="118"/>
      <c r="E7" s="296"/>
      <c r="F7" s="296"/>
      <c r="G7" s="296"/>
      <c r="H7" s="296"/>
      <c r="I7" s="296"/>
      <c r="J7" s="118"/>
    </row>
    <row r="8" spans="1:10" ht="17.25" customHeight="1">
      <c r="A8" s="75"/>
      <c r="B8" s="117"/>
      <c r="C8" s="695" t="s">
        <v>641</v>
      </c>
      <c r="D8" s="695"/>
      <c r="E8" s="296"/>
      <c r="F8" s="296"/>
      <c r="G8" s="296"/>
      <c r="H8" s="296"/>
      <c r="I8" s="296"/>
      <c r="J8" s="118"/>
    </row>
    <row r="9" spans="1:10" ht="33" customHeight="1" hidden="1">
      <c r="A9" s="75"/>
      <c r="B9" s="75"/>
      <c r="C9" s="75"/>
      <c r="D9" s="118"/>
      <c r="E9" s="118"/>
      <c r="F9" s="118"/>
      <c r="G9" s="118"/>
      <c r="H9" s="118"/>
      <c r="I9" s="118"/>
      <c r="J9" s="118"/>
    </row>
    <row r="10" spans="1:10" ht="15.75" customHeight="1" hidden="1">
      <c r="A10" s="75"/>
      <c r="B10" s="75"/>
      <c r="C10" s="75"/>
      <c r="D10" s="118"/>
      <c r="E10" s="118"/>
      <c r="F10" s="118"/>
      <c r="G10" s="118"/>
      <c r="H10" s="118"/>
      <c r="I10" s="118"/>
      <c r="J10" s="118"/>
    </row>
    <row r="11" spans="1:10" ht="15.75" customHeight="1" hidden="1">
      <c r="A11" s="75"/>
      <c r="B11" s="75"/>
      <c r="C11" s="75"/>
      <c r="D11" s="118"/>
      <c r="E11" s="118"/>
      <c r="F11" s="118"/>
      <c r="G11" s="118"/>
      <c r="H11" s="118"/>
      <c r="I11" s="118"/>
      <c r="J11" s="118"/>
    </row>
    <row r="12" spans="1:10" ht="18" customHeight="1">
      <c r="A12" s="75"/>
      <c r="B12" s="75"/>
      <c r="C12" s="75" t="s">
        <v>504</v>
      </c>
      <c r="D12" s="118"/>
      <c r="E12" s="118"/>
      <c r="F12" s="118"/>
      <c r="G12" s="118"/>
      <c r="H12" s="118"/>
      <c r="I12" s="118"/>
      <c r="J12" s="118"/>
    </row>
    <row r="13" spans="1:10" ht="15.75" customHeight="1">
      <c r="A13" s="75"/>
      <c r="B13" s="75"/>
      <c r="C13" s="75" t="s">
        <v>664</v>
      </c>
      <c r="D13" s="118"/>
      <c r="E13" s="118"/>
      <c r="F13" s="118"/>
      <c r="G13" s="118"/>
      <c r="H13" s="118"/>
      <c r="I13" s="118"/>
      <c r="J13" s="118"/>
    </row>
    <row r="14" spans="1:10" ht="55.5" customHeight="1">
      <c r="A14" s="785" t="s">
        <v>642</v>
      </c>
      <c r="B14" s="785"/>
      <c r="C14" s="785"/>
      <c r="D14" s="786"/>
      <c r="E14" s="118"/>
      <c r="F14" s="118"/>
      <c r="G14" s="118"/>
      <c r="H14" s="118"/>
      <c r="I14" s="118"/>
      <c r="J14" s="118"/>
    </row>
    <row r="15" spans="1:4" ht="15.75">
      <c r="A15" s="75"/>
      <c r="B15" s="75"/>
      <c r="C15" s="74"/>
      <c r="D15" s="118"/>
    </row>
    <row r="16" spans="1:4" ht="30.75" customHeight="1">
      <c r="A16" s="782" t="s">
        <v>636</v>
      </c>
      <c r="B16" s="774" t="s">
        <v>66</v>
      </c>
      <c r="C16" s="775"/>
      <c r="D16" s="776"/>
    </row>
    <row r="17" spans="1:4" ht="51" customHeight="1">
      <c r="A17" s="783"/>
      <c r="B17" s="777"/>
      <c r="C17" s="778"/>
      <c r="D17" s="779"/>
    </row>
    <row r="18" spans="1:4" ht="24.75" customHeight="1">
      <c r="A18" s="784" t="s">
        <v>637</v>
      </c>
      <c r="B18" s="771" t="s">
        <v>640</v>
      </c>
      <c r="C18" s="771" t="s">
        <v>638</v>
      </c>
      <c r="D18" s="771" t="s">
        <v>639</v>
      </c>
    </row>
    <row r="19" spans="1:4" ht="12.75">
      <c r="A19" s="772"/>
      <c r="B19" s="772"/>
      <c r="C19" s="772"/>
      <c r="D19" s="772"/>
    </row>
    <row r="20" spans="1:4" ht="113.25" customHeight="1">
      <c r="A20" s="773"/>
      <c r="B20" s="773"/>
      <c r="C20" s="773"/>
      <c r="D20" s="773"/>
    </row>
    <row r="21" spans="1:4" ht="18" customHeight="1">
      <c r="A21" s="661">
        <f>B21+18.44+D21</f>
        <v>137.91</v>
      </c>
      <c r="B21" s="661">
        <v>82.55</v>
      </c>
      <c r="C21" s="661">
        <v>18.45</v>
      </c>
      <c r="D21" s="661">
        <v>36.92</v>
      </c>
    </row>
    <row r="22" spans="1:4" ht="20.25" customHeight="1">
      <c r="A22" s="661">
        <f>B22+C22+36.91</f>
        <v>119.46</v>
      </c>
      <c r="B22" s="661">
        <v>82.55</v>
      </c>
      <c r="C22" s="661">
        <v>0</v>
      </c>
      <c r="D22" s="661">
        <v>36.92</v>
      </c>
    </row>
    <row r="23" spans="1:4" ht="12.75">
      <c r="A23" s="752"/>
      <c r="B23" s="752"/>
      <c r="C23" s="48"/>
      <c r="D23" s="660"/>
    </row>
    <row r="24" spans="1:4" ht="12.75">
      <c r="A24" s="47"/>
      <c r="B24" s="47"/>
      <c r="C24" s="47"/>
      <c r="D24" s="660"/>
    </row>
    <row r="25" spans="1:4" ht="12.75">
      <c r="A25" s="47"/>
      <c r="B25" s="47"/>
      <c r="C25" s="47"/>
      <c r="D25" s="660"/>
    </row>
  </sheetData>
  <sheetProtection/>
  <mergeCells count="13">
    <mergeCell ref="C1:H1"/>
    <mergeCell ref="C2:I2"/>
    <mergeCell ref="C3:I3"/>
    <mergeCell ref="C4:H4"/>
    <mergeCell ref="C8:D8"/>
    <mergeCell ref="A14:D14"/>
    <mergeCell ref="A23:B23"/>
    <mergeCell ref="A16:A17"/>
    <mergeCell ref="B16:D17"/>
    <mergeCell ref="A18:A20"/>
    <mergeCell ref="B18:B20"/>
    <mergeCell ref="C18:C20"/>
    <mergeCell ref="D18:D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9" min="1" max="2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1"/>
  <sheetViews>
    <sheetView zoomScaleSheetLayoutView="100" zoomScalePageLayoutView="0" workbookViewId="0" topLeftCell="A6">
      <selection activeCell="A13" sqref="A13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375" style="0" customWidth="1"/>
  </cols>
  <sheetData>
    <row r="1" spans="3:4" ht="15.75" hidden="1">
      <c r="C1" s="119" t="s">
        <v>85</v>
      </c>
      <c r="D1" s="83"/>
    </row>
    <row r="2" spans="3:4" ht="15.75" hidden="1">
      <c r="C2" s="119" t="s">
        <v>264</v>
      </c>
      <c r="D2" s="83"/>
    </row>
    <row r="3" spans="3:4" ht="15.75" hidden="1">
      <c r="C3" s="119" t="s">
        <v>504</v>
      </c>
      <c r="D3" s="83"/>
    </row>
    <row r="4" spans="3:4" ht="15.75" hidden="1">
      <c r="C4" s="119" t="s">
        <v>505</v>
      </c>
      <c r="D4" s="83"/>
    </row>
    <row r="5" ht="12.75" hidden="1"/>
    <row r="6" spans="1:5" ht="15.75">
      <c r="A6" s="75"/>
      <c r="B6" s="75"/>
      <c r="C6" s="119" t="s">
        <v>85</v>
      </c>
      <c r="D6" s="83"/>
      <c r="E6" s="75"/>
    </row>
    <row r="7" spans="1:5" ht="15.75">
      <c r="A7" s="75"/>
      <c r="B7" s="75"/>
      <c r="C7" s="119" t="s">
        <v>264</v>
      </c>
      <c r="D7" s="83"/>
      <c r="E7" s="75"/>
    </row>
    <row r="8" spans="1:5" ht="15.75">
      <c r="A8" s="75"/>
      <c r="B8" s="75"/>
      <c r="C8" s="83" t="s">
        <v>545</v>
      </c>
      <c r="D8" s="83"/>
      <c r="E8" s="83"/>
    </row>
    <row r="9" spans="1:5" ht="15.75" hidden="1">
      <c r="A9" s="75"/>
      <c r="B9" s="75"/>
      <c r="C9" s="83"/>
      <c r="D9" s="83"/>
      <c r="E9" s="83"/>
    </row>
    <row r="10" spans="1:5" ht="15.75">
      <c r="A10" s="75"/>
      <c r="B10" s="75"/>
      <c r="C10" s="669" t="s">
        <v>656</v>
      </c>
      <c r="D10" s="669"/>
      <c r="E10" s="669"/>
    </row>
    <row r="11" spans="1:5" ht="67.5" customHeight="1">
      <c r="A11" s="679" t="s">
        <v>493</v>
      </c>
      <c r="B11" s="679"/>
      <c r="C11" s="679"/>
      <c r="D11" s="75"/>
      <c r="E11" s="75"/>
    </row>
    <row r="12" spans="1:5" ht="15.75">
      <c r="A12" s="680" t="s">
        <v>82</v>
      </c>
      <c r="B12" s="680"/>
      <c r="C12" s="683" t="s">
        <v>362</v>
      </c>
      <c r="D12" s="75"/>
      <c r="E12" s="75"/>
    </row>
    <row r="13" spans="1:5" ht="47.25">
      <c r="A13" s="189" t="s">
        <v>363</v>
      </c>
      <c r="B13" s="365" t="s">
        <v>364</v>
      </c>
      <c r="C13" s="684"/>
      <c r="D13" s="75"/>
      <c r="E13" s="75"/>
    </row>
    <row r="14" spans="1:5" ht="22.5" customHeight="1">
      <c r="A14" s="366">
        <v>100</v>
      </c>
      <c r="B14" s="366"/>
      <c r="C14" s="190" t="s">
        <v>361</v>
      </c>
      <c r="D14" s="75"/>
      <c r="E14" s="75"/>
    </row>
    <row r="15" spans="1:5" s="188" customFormat="1" ht="110.25">
      <c r="A15" s="367">
        <v>100</v>
      </c>
      <c r="B15" s="92" t="s">
        <v>496</v>
      </c>
      <c r="C15" s="112" t="s">
        <v>498</v>
      </c>
      <c r="D15" s="75"/>
      <c r="E15" s="75"/>
    </row>
    <row r="16" spans="1:5" s="188" customFormat="1" ht="126">
      <c r="A16" s="367">
        <v>100</v>
      </c>
      <c r="B16" s="92" t="s">
        <v>497</v>
      </c>
      <c r="C16" s="112" t="s">
        <v>499</v>
      </c>
      <c r="D16" s="75"/>
      <c r="E16" s="75"/>
    </row>
    <row r="17" spans="1:5" s="188" customFormat="1" ht="126">
      <c r="A17" s="367">
        <v>100</v>
      </c>
      <c r="B17" s="92" t="s">
        <v>500</v>
      </c>
      <c r="C17" s="112" t="s">
        <v>501</v>
      </c>
      <c r="D17" s="75"/>
      <c r="E17" s="75"/>
    </row>
    <row r="18" spans="1:5" s="188" customFormat="1" ht="110.25">
      <c r="A18" s="367">
        <v>100</v>
      </c>
      <c r="B18" s="92" t="s">
        <v>502</v>
      </c>
      <c r="C18" s="112" t="s">
        <v>503</v>
      </c>
      <c r="D18" s="75"/>
      <c r="E18" s="75"/>
    </row>
    <row r="19" spans="1:5" s="188" customFormat="1" ht="31.5">
      <c r="A19" s="368">
        <v>182</v>
      </c>
      <c r="B19" s="368"/>
      <c r="C19" s="368" t="s">
        <v>352</v>
      </c>
      <c r="D19" s="75"/>
      <c r="E19" s="75"/>
    </row>
    <row r="20" spans="1:5" s="188" customFormat="1" ht="15.75" hidden="1">
      <c r="A20" s="364">
        <v>182</v>
      </c>
      <c r="B20" s="364" t="s">
        <v>353</v>
      </c>
      <c r="C20" s="369" t="s">
        <v>354</v>
      </c>
      <c r="D20" s="75"/>
      <c r="E20" s="75"/>
    </row>
    <row r="21" spans="1:5" s="188" customFormat="1" ht="15.75">
      <c r="A21" s="364">
        <v>182</v>
      </c>
      <c r="B21" s="364" t="s">
        <v>355</v>
      </c>
      <c r="C21" s="369" t="s">
        <v>356</v>
      </c>
      <c r="D21" s="75"/>
      <c r="E21" s="75"/>
    </row>
    <row r="22" spans="1:5" s="188" customFormat="1" ht="30" customHeight="1" hidden="1">
      <c r="A22" s="364">
        <v>182</v>
      </c>
      <c r="B22" s="364" t="s">
        <v>357</v>
      </c>
      <c r="C22" s="370" t="s">
        <v>358</v>
      </c>
      <c r="D22" s="75"/>
      <c r="E22" s="75"/>
    </row>
    <row r="23" spans="1:5" s="188" customFormat="1" ht="15.75">
      <c r="A23" s="364">
        <v>182</v>
      </c>
      <c r="B23" s="364" t="s">
        <v>204</v>
      </c>
      <c r="C23" s="369" t="s">
        <v>359</v>
      </c>
      <c r="D23" s="75"/>
      <c r="E23" s="75"/>
    </row>
    <row r="24" spans="1:5" s="188" customFormat="1" ht="31.5" customHeight="1" hidden="1">
      <c r="A24" s="364">
        <v>182</v>
      </c>
      <c r="B24" s="364" t="s">
        <v>485</v>
      </c>
      <c r="C24" s="369" t="s">
        <v>360</v>
      </c>
      <c r="D24" s="75"/>
      <c r="E24" s="75"/>
    </row>
    <row r="25" spans="1:5" s="188" customFormat="1" ht="31.5" customHeight="1">
      <c r="A25" s="367">
        <v>182</v>
      </c>
      <c r="B25" s="367" t="s">
        <v>210</v>
      </c>
      <c r="C25" s="369" t="s">
        <v>188</v>
      </c>
      <c r="D25" s="75"/>
      <c r="E25" s="75"/>
    </row>
    <row r="26" spans="1:5" s="188" customFormat="1" ht="31.5" customHeight="1">
      <c r="A26" s="364">
        <v>182</v>
      </c>
      <c r="B26" s="364" t="s">
        <v>482</v>
      </c>
      <c r="C26" s="369" t="s">
        <v>481</v>
      </c>
      <c r="D26" s="75"/>
      <c r="E26" s="75"/>
    </row>
    <row r="27" spans="1:23" s="8" customFormat="1" ht="45.75" customHeight="1">
      <c r="A27" s="681"/>
      <c r="B27" s="682"/>
      <c r="C27" s="29"/>
      <c r="D27" s="122"/>
      <c r="E27" s="12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</row>
    <row r="28" spans="1:3" s="188" customFormat="1" ht="12.75">
      <c r="A28" s="47"/>
      <c r="B28" s="47"/>
      <c r="C28" s="47"/>
    </row>
    <row r="29" spans="1:3" s="188" customFormat="1" ht="12.75">
      <c r="A29" s="47"/>
      <c r="B29" s="47"/>
      <c r="C29" s="47"/>
    </row>
    <row r="30" spans="1:3" s="188" customFormat="1" ht="12.75">
      <c r="A30" s="47"/>
      <c r="B30" s="47"/>
      <c r="C30" s="47"/>
    </row>
    <row r="31" spans="1:3" s="188" customFormat="1" ht="12.75">
      <c r="A31" s="47"/>
      <c r="B31" s="47"/>
      <c r="C31" s="47"/>
    </row>
    <row r="32" spans="1:3" s="188" customFormat="1" ht="12.75">
      <c r="A32"/>
      <c r="B32"/>
      <c r="C32"/>
    </row>
    <row r="33" ht="12.75">
      <c r="D33" s="38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</sheetData>
  <sheetProtection/>
  <mergeCells count="5">
    <mergeCell ref="A11:C11"/>
    <mergeCell ref="A12:B12"/>
    <mergeCell ref="C10:E10"/>
    <mergeCell ref="A27:B27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SheetLayoutView="100" zoomScalePageLayoutView="0" workbookViewId="0" topLeftCell="A7">
      <selection activeCell="A56" sqref="A56"/>
    </sheetView>
  </sheetViews>
  <sheetFormatPr defaultColWidth="9.00390625" defaultRowHeight="12.75"/>
  <cols>
    <col min="1" max="1" width="44.375" style="8" customWidth="1"/>
    <col min="2" max="2" width="34.375" style="8" customWidth="1"/>
    <col min="3" max="3" width="15.0039062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.75" hidden="1">
      <c r="B1" s="119" t="s">
        <v>23</v>
      </c>
      <c r="C1" s="83"/>
    </row>
    <row r="2" spans="2:3" ht="15.75" hidden="1">
      <c r="B2" s="119" t="s">
        <v>264</v>
      </c>
      <c r="C2" s="83"/>
    </row>
    <row r="3" spans="2:3" ht="15.75" hidden="1">
      <c r="B3" s="119" t="s">
        <v>504</v>
      </c>
      <c r="C3" s="83"/>
    </row>
    <row r="4" spans="2:3" ht="15.75" hidden="1">
      <c r="B4" s="119" t="s">
        <v>541</v>
      </c>
      <c r="C4" s="83"/>
    </row>
    <row r="5" ht="12.75" hidden="1"/>
    <row r="6" ht="12.75" hidden="1"/>
    <row r="7" spans="1:22" ht="15.75">
      <c r="A7" s="82"/>
      <c r="B7" s="119" t="s">
        <v>23</v>
      </c>
      <c r="C7" s="83"/>
      <c r="D7" s="118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124"/>
    </row>
    <row r="8" spans="1:22" ht="15.75">
      <c r="A8" s="82"/>
      <c r="B8" s="119" t="s">
        <v>264</v>
      </c>
      <c r="C8" s="83"/>
      <c r="D8" s="118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124"/>
    </row>
    <row r="9" spans="1:22" ht="15.75">
      <c r="A9" s="82"/>
      <c r="B9" s="83" t="s">
        <v>544</v>
      </c>
      <c r="C9" s="83"/>
      <c r="D9" s="8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124"/>
    </row>
    <row r="10" spans="1:22" ht="15.75" hidden="1">
      <c r="A10" s="82"/>
      <c r="B10" s="83"/>
      <c r="C10" s="83"/>
      <c r="D10" s="8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124"/>
    </row>
    <row r="11" spans="1:22" ht="15.75">
      <c r="A11" s="82"/>
      <c r="B11" s="669" t="s">
        <v>657</v>
      </c>
      <c r="C11" s="669"/>
      <c r="D11" s="66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24"/>
    </row>
    <row r="12" spans="1:21" ht="15.75">
      <c r="A12" s="82"/>
      <c r="B12" s="669"/>
      <c r="C12" s="669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36.75" customHeight="1">
      <c r="A14" s="670" t="s">
        <v>562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</row>
    <row r="15" ht="12.75">
      <c r="B15" s="526" t="s">
        <v>459</v>
      </c>
    </row>
    <row r="16" spans="1:22" ht="17.25" customHeight="1">
      <c r="A16" s="688" t="s">
        <v>461</v>
      </c>
      <c r="B16" s="223" t="s">
        <v>462</v>
      </c>
      <c r="C16" s="673">
        <v>2022</v>
      </c>
      <c r="D16" s="675" t="s">
        <v>463</v>
      </c>
      <c r="E16" s="685" t="s">
        <v>464</v>
      </c>
      <c r="F16" s="685" t="s">
        <v>465</v>
      </c>
      <c r="G16" s="685" t="s">
        <v>466</v>
      </c>
      <c r="H16" s="685" t="s">
        <v>467</v>
      </c>
      <c r="I16" s="685" t="s">
        <v>468</v>
      </c>
      <c r="J16" s="685" t="s">
        <v>469</v>
      </c>
      <c r="K16" s="687" t="s">
        <v>470</v>
      </c>
      <c r="L16" s="685" t="s">
        <v>471</v>
      </c>
      <c r="M16" s="685" t="s">
        <v>472</v>
      </c>
      <c r="N16" s="685" t="s">
        <v>473</v>
      </c>
      <c r="O16" s="685" t="s">
        <v>474</v>
      </c>
      <c r="P16" s="685" t="s">
        <v>475</v>
      </c>
      <c r="Q16" s="685" t="s">
        <v>476</v>
      </c>
      <c r="R16" s="685" t="s">
        <v>477</v>
      </c>
      <c r="S16" s="685" t="s">
        <v>478</v>
      </c>
      <c r="T16" s="685" t="s">
        <v>479</v>
      </c>
      <c r="U16" s="685" t="s">
        <v>480</v>
      </c>
      <c r="V16" s="673">
        <v>2023</v>
      </c>
    </row>
    <row r="17" spans="1:22" ht="78.75" customHeight="1">
      <c r="A17" s="688"/>
      <c r="B17" s="530" t="s">
        <v>186</v>
      </c>
      <c r="C17" s="674"/>
      <c r="D17" s="675" t="s">
        <v>463</v>
      </c>
      <c r="E17" s="685" t="s">
        <v>464</v>
      </c>
      <c r="F17" s="685" t="s">
        <v>465</v>
      </c>
      <c r="G17" s="685" t="s">
        <v>466</v>
      </c>
      <c r="H17" s="685" t="s">
        <v>467</v>
      </c>
      <c r="I17" s="685" t="s">
        <v>468</v>
      </c>
      <c r="J17" s="685" t="s">
        <v>469</v>
      </c>
      <c r="K17" s="687" t="s">
        <v>470</v>
      </c>
      <c r="L17" s="685" t="s">
        <v>471</v>
      </c>
      <c r="M17" s="685" t="s">
        <v>472</v>
      </c>
      <c r="N17" s="685" t="s">
        <v>473</v>
      </c>
      <c r="O17" s="685" t="s">
        <v>474</v>
      </c>
      <c r="P17" s="685" t="s">
        <v>475</v>
      </c>
      <c r="Q17" s="685" t="s">
        <v>476</v>
      </c>
      <c r="R17" s="685" t="s">
        <v>477</v>
      </c>
      <c r="S17" s="685" t="s">
        <v>478</v>
      </c>
      <c r="T17" s="685" t="s">
        <v>479</v>
      </c>
      <c r="U17" s="686" t="s">
        <v>479</v>
      </c>
      <c r="V17" s="674"/>
    </row>
    <row r="18" spans="1:22" ht="31.5">
      <c r="A18" s="107" t="s">
        <v>262</v>
      </c>
      <c r="B18" s="531" t="s">
        <v>370</v>
      </c>
      <c r="C18" s="264">
        <f>C19+C23+C28+C30+C38+C40+C45+C51</f>
        <v>4362.7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4"/>
      <c r="V18" s="264">
        <f>V19+V23+V28+V30+V38+V40+V45+V51</f>
        <v>4529.2699999999995</v>
      </c>
    </row>
    <row r="19" spans="1:22" ht="15.75">
      <c r="A19" s="107" t="s">
        <v>305</v>
      </c>
      <c r="B19" s="531" t="s">
        <v>371</v>
      </c>
      <c r="C19" s="264">
        <f>C20</f>
        <v>1768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4"/>
      <c r="V19" s="264">
        <f>V20</f>
        <v>1838</v>
      </c>
    </row>
    <row r="20" spans="1:22" ht="15.75">
      <c r="A20" s="109" t="s">
        <v>117</v>
      </c>
      <c r="B20" s="532" t="s">
        <v>372</v>
      </c>
      <c r="C20" s="265">
        <f>C21+C22</f>
        <v>1768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4"/>
      <c r="V20" s="265">
        <f>V21+V22</f>
        <v>1838</v>
      </c>
    </row>
    <row r="21" spans="1:23" ht="113.25">
      <c r="A21" s="81" t="s">
        <v>514</v>
      </c>
      <c r="B21" s="532" t="s">
        <v>373</v>
      </c>
      <c r="C21" s="305">
        <v>1768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4"/>
      <c r="V21" s="265">
        <v>1838</v>
      </c>
      <c r="W21" s="116">
        <f>W22-C22</f>
        <v>0</v>
      </c>
    </row>
    <row r="22" spans="1:22" ht="63" customHeight="1" hidden="1">
      <c r="A22" s="81" t="s">
        <v>163</v>
      </c>
      <c r="B22" s="532" t="s">
        <v>162</v>
      </c>
      <c r="C22" s="265">
        <v>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4"/>
      <c r="V22" s="265">
        <v>0</v>
      </c>
    </row>
    <row r="23" spans="1:22" ht="48.75" customHeight="1">
      <c r="A23" s="178" t="s">
        <v>19</v>
      </c>
      <c r="B23" s="531" t="s">
        <v>387</v>
      </c>
      <c r="C23" s="264">
        <f>C24+C25+C26+C27</f>
        <v>694.47</v>
      </c>
      <c r="D23" s="264">
        <f aca="true" t="shared" si="0" ref="D23:U23">D24+D25+D26+D27</f>
        <v>0</v>
      </c>
      <c r="E23" s="264">
        <f t="shared" si="0"/>
        <v>0</v>
      </c>
      <c r="F23" s="264">
        <f t="shared" si="0"/>
        <v>0</v>
      </c>
      <c r="G23" s="264">
        <f t="shared" si="0"/>
        <v>0</v>
      </c>
      <c r="H23" s="264">
        <f t="shared" si="0"/>
        <v>0</v>
      </c>
      <c r="I23" s="264">
        <f t="shared" si="0"/>
        <v>0</v>
      </c>
      <c r="J23" s="264">
        <f t="shared" si="0"/>
        <v>0</v>
      </c>
      <c r="K23" s="264">
        <f t="shared" si="0"/>
        <v>0</v>
      </c>
      <c r="L23" s="264">
        <f t="shared" si="0"/>
        <v>0</v>
      </c>
      <c r="M23" s="264">
        <f t="shared" si="0"/>
        <v>0</v>
      </c>
      <c r="N23" s="264">
        <f t="shared" si="0"/>
        <v>0</v>
      </c>
      <c r="O23" s="264">
        <f t="shared" si="0"/>
        <v>0</v>
      </c>
      <c r="P23" s="264">
        <f t="shared" si="0"/>
        <v>0</v>
      </c>
      <c r="Q23" s="264">
        <f t="shared" si="0"/>
        <v>0</v>
      </c>
      <c r="R23" s="264">
        <f t="shared" si="0"/>
        <v>0</v>
      </c>
      <c r="S23" s="264">
        <f t="shared" si="0"/>
        <v>0</v>
      </c>
      <c r="T23" s="264">
        <f t="shared" si="0"/>
        <v>0</v>
      </c>
      <c r="U23" s="264">
        <f t="shared" si="0"/>
        <v>0</v>
      </c>
      <c r="V23" s="264">
        <f>V24+V25+V26+V27</f>
        <v>739.24</v>
      </c>
    </row>
    <row r="24" spans="1:24" ht="189">
      <c r="A24" s="110" t="s">
        <v>498</v>
      </c>
      <c r="B24" s="532" t="s">
        <v>496</v>
      </c>
      <c r="C24" s="273">
        <v>319.26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4"/>
      <c r="V24" s="273">
        <v>342.26</v>
      </c>
      <c r="X24" s="8">
        <v>351676.73</v>
      </c>
    </row>
    <row r="25" spans="1:24" ht="204.75">
      <c r="A25" s="110" t="s">
        <v>499</v>
      </c>
      <c r="B25" s="532" t="s">
        <v>497</v>
      </c>
      <c r="C25" s="273">
        <v>1.8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4"/>
      <c r="V25" s="273">
        <v>1.91</v>
      </c>
      <c r="X25" s="8">
        <v>3025.46</v>
      </c>
    </row>
    <row r="26" spans="1:24" ht="173.25">
      <c r="A26" s="110" t="s">
        <v>501</v>
      </c>
      <c r="B26" s="532" t="s">
        <v>500</v>
      </c>
      <c r="C26" s="273">
        <v>418.89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4"/>
      <c r="V26" s="273">
        <v>447.62</v>
      </c>
      <c r="X26" s="8">
        <v>733276.58</v>
      </c>
    </row>
    <row r="27" spans="1:24" ht="189">
      <c r="A27" s="110" t="s">
        <v>503</v>
      </c>
      <c r="B27" s="532" t="s">
        <v>502</v>
      </c>
      <c r="C27" s="273">
        <v>-45.48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4"/>
      <c r="V27" s="273">
        <v>-52.55</v>
      </c>
      <c r="X27" s="8">
        <v>-67444.31</v>
      </c>
    </row>
    <row r="28" spans="1:22" s="182" customFormat="1" ht="15.75" customHeight="1">
      <c r="A28" s="178" t="s">
        <v>306</v>
      </c>
      <c r="B28" s="531" t="s">
        <v>388</v>
      </c>
      <c r="C28" s="264">
        <f>C29</f>
        <v>2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371"/>
      <c r="V28" s="264">
        <f>V29</f>
        <v>2</v>
      </c>
    </row>
    <row r="29" spans="1:22" ht="15.75" customHeight="1">
      <c r="A29" s="110" t="s">
        <v>263</v>
      </c>
      <c r="B29" s="532" t="s">
        <v>374</v>
      </c>
      <c r="C29" s="265">
        <v>2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4"/>
      <c r="V29" s="265">
        <v>2</v>
      </c>
    </row>
    <row r="30" spans="1:22" ht="15.75">
      <c r="A30" s="178" t="s">
        <v>307</v>
      </c>
      <c r="B30" s="531" t="s">
        <v>389</v>
      </c>
      <c r="C30" s="264">
        <f>C31+C33</f>
        <v>1695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4"/>
      <c r="V30" s="264">
        <f>V31+V33</f>
        <v>1744.8</v>
      </c>
    </row>
    <row r="31" spans="1:22" ht="15.75">
      <c r="A31" s="108" t="s">
        <v>188</v>
      </c>
      <c r="B31" s="532" t="s">
        <v>375</v>
      </c>
      <c r="C31" s="265">
        <f>C32</f>
        <v>75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4"/>
      <c r="V31" s="265">
        <f>V32</f>
        <v>72.8</v>
      </c>
    </row>
    <row r="32" spans="1:22" ht="78.75">
      <c r="A32" s="109" t="s">
        <v>328</v>
      </c>
      <c r="B32" s="532" t="s">
        <v>376</v>
      </c>
      <c r="C32" s="265">
        <v>75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4"/>
      <c r="V32" s="265">
        <v>72.8</v>
      </c>
    </row>
    <row r="33" spans="1:22" ht="15.75">
      <c r="A33" s="108" t="s">
        <v>481</v>
      </c>
      <c r="B33" s="532" t="s">
        <v>377</v>
      </c>
      <c r="C33" s="265">
        <f>C35+C36</f>
        <v>1620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4"/>
      <c r="V33" s="265">
        <f>V35+V36</f>
        <v>1672</v>
      </c>
    </row>
    <row r="34" spans="1:22" ht="47.25" customHeight="1" hidden="1">
      <c r="A34" s="109" t="s">
        <v>189</v>
      </c>
      <c r="B34" s="532" t="s">
        <v>190</v>
      </c>
      <c r="C34" s="265">
        <f>C35</f>
        <v>1550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4"/>
      <c r="V34" s="265">
        <f>V35</f>
        <v>1600</v>
      </c>
    </row>
    <row r="35" spans="1:22" ht="63">
      <c r="A35" s="81" t="s">
        <v>286</v>
      </c>
      <c r="B35" s="532" t="s">
        <v>378</v>
      </c>
      <c r="C35" s="265">
        <v>1550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4"/>
      <c r="V35" s="265">
        <v>1600</v>
      </c>
    </row>
    <row r="36" spans="1:22" ht="31.5" customHeight="1" hidden="1">
      <c r="A36" s="81" t="s">
        <v>286</v>
      </c>
      <c r="B36" s="532" t="s">
        <v>191</v>
      </c>
      <c r="C36" s="265">
        <f>C37</f>
        <v>70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4"/>
      <c r="V36" s="265">
        <f>V37</f>
        <v>72</v>
      </c>
    </row>
    <row r="37" spans="1:22" ht="63">
      <c r="A37" s="81" t="s">
        <v>300</v>
      </c>
      <c r="B37" s="532" t="s">
        <v>379</v>
      </c>
      <c r="C37" s="265">
        <v>70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4"/>
      <c r="V37" s="265">
        <v>72</v>
      </c>
    </row>
    <row r="38" spans="1:22" ht="31.5" customHeight="1" hidden="1">
      <c r="A38" s="109" t="s">
        <v>360</v>
      </c>
      <c r="B38" s="532" t="s">
        <v>485</v>
      </c>
      <c r="C38" s="265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4"/>
      <c r="V38" s="265"/>
    </row>
    <row r="39" spans="1:22" ht="31.5" customHeight="1" hidden="1">
      <c r="A39" s="109" t="s">
        <v>166</v>
      </c>
      <c r="B39" s="532" t="s">
        <v>205</v>
      </c>
      <c r="C39" s="265">
        <v>0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4"/>
      <c r="V39" s="265">
        <v>0</v>
      </c>
    </row>
    <row r="40" spans="1:22" ht="31.5" customHeight="1">
      <c r="A40" s="179" t="s">
        <v>308</v>
      </c>
      <c r="B40" s="531" t="s">
        <v>390</v>
      </c>
      <c r="C40" s="264">
        <f>C41+C44</f>
        <v>165.73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4"/>
      <c r="V40" s="264">
        <f>V41+V44</f>
        <v>165.73</v>
      </c>
    </row>
    <row r="41" spans="1:22" ht="63" customHeight="1">
      <c r="A41" s="109" t="s">
        <v>192</v>
      </c>
      <c r="B41" s="532" t="s">
        <v>588</v>
      </c>
      <c r="C41" s="265">
        <v>116.6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4"/>
      <c r="V41" s="265">
        <v>116.6</v>
      </c>
    </row>
    <row r="42" spans="1:22" ht="63" customHeight="1" hidden="1">
      <c r="A42" s="110" t="s">
        <v>21</v>
      </c>
      <c r="B42" s="532" t="s">
        <v>144</v>
      </c>
      <c r="C42" s="265">
        <v>0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4"/>
      <c r="V42" s="265">
        <v>0</v>
      </c>
    </row>
    <row r="43" spans="1:22" ht="63" customHeight="1" hidden="1">
      <c r="A43" s="110" t="s">
        <v>21</v>
      </c>
      <c r="B43" s="532" t="s">
        <v>144</v>
      </c>
      <c r="C43" s="265">
        <v>0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4"/>
      <c r="V43" s="265">
        <v>0</v>
      </c>
    </row>
    <row r="44" spans="1:252" s="25" customFormat="1" ht="63" customHeight="1">
      <c r="A44" s="111" t="s">
        <v>483</v>
      </c>
      <c r="B44" s="532" t="s">
        <v>380</v>
      </c>
      <c r="C44" s="265">
        <v>49.13</v>
      </c>
      <c r="D44" s="276"/>
      <c r="E44" s="277"/>
      <c r="F44" s="277"/>
      <c r="G44" s="278"/>
      <c r="H44" s="276"/>
      <c r="I44" s="277"/>
      <c r="J44" s="277"/>
      <c r="K44" s="278"/>
      <c r="L44" s="276"/>
      <c r="M44" s="277"/>
      <c r="N44" s="277"/>
      <c r="O44" s="278"/>
      <c r="P44" s="276"/>
      <c r="Q44" s="277"/>
      <c r="R44" s="277"/>
      <c r="S44" s="278"/>
      <c r="T44" s="276"/>
      <c r="U44" s="279"/>
      <c r="V44" s="265">
        <v>49.13</v>
      </c>
      <c r="W44" s="30"/>
      <c r="X44" s="87"/>
      <c r="Y44" s="88"/>
      <c r="Z44" s="89"/>
      <c r="AA44" s="30"/>
      <c r="AB44" s="87"/>
      <c r="AC44" s="88"/>
      <c r="AD44" s="89"/>
      <c r="AE44" s="30"/>
      <c r="AF44" s="87"/>
      <c r="AG44" s="88"/>
      <c r="AH44" s="89"/>
      <c r="AI44" s="30"/>
      <c r="AJ44" s="87"/>
      <c r="AK44" s="88"/>
      <c r="AL44" s="89"/>
      <c r="AM44" s="30"/>
      <c r="AN44" s="87"/>
      <c r="AO44" s="88"/>
      <c r="AP44" s="89"/>
      <c r="AQ44" s="30"/>
      <c r="AR44" s="87"/>
      <c r="AS44" s="88"/>
      <c r="AT44" s="89"/>
      <c r="AU44" s="30"/>
      <c r="AV44" s="87"/>
      <c r="AW44" s="88"/>
      <c r="AX44" s="89"/>
      <c r="AY44" s="30"/>
      <c r="AZ44" s="87"/>
      <c r="BA44" s="88"/>
      <c r="BB44" s="89"/>
      <c r="BC44" s="30"/>
      <c r="BD44" s="87"/>
      <c r="BE44" s="88"/>
      <c r="BF44" s="89"/>
      <c r="BG44" s="30"/>
      <c r="BH44" s="87"/>
      <c r="BI44" s="88"/>
      <c r="BJ44" s="89"/>
      <c r="BK44" s="30"/>
      <c r="BL44" s="87"/>
      <c r="BM44" s="88"/>
      <c r="BN44" s="89"/>
      <c r="BO44" s="30"/>
      <c r="BP44" s="87"/>
      <c r="BQ44" s="88"/>
      <c r="BR44" s="89"/>
      <c r="BS44" s="30"/>
      <c r="BT44" s="87"/>
      <c r="BU44" s="88"/>
      <c r="BV44" s="89"/>
      <c r="BW44" s="30"/>
      <c r="BX44" s="87"/>
      <c r="BY44" s="88"/>
      <c r="BZ44" s="89"/>
      <c r="CA44" s="30"/>
      <c r="CB44" s="87"/>
      <c r="CC44" s="88"/>
      <c r="CD44" s="89"/>
      <c r="CE44" s="30"/>
      <c r="CF44" s="87"/>
      <c r="CG44" s="88"/>
      <c r="CH44" s="89"/>
      <c r="CI44" s="30"/>
      <c r="CJ44" s="87"/>
      <c r="CK44" s="88"/>
      <c r="CL44" s="89"/>
      <c r="CM44" s="30"/>
      <c r="CN44" s="87"/>
      <c r="CO44" s="88"/>
      <c r="CP44" s="89"/>
      <c r="CQ44" s="30"/>
      <c r="CR44" s="87"/>
      <c r="CS44" s="88"/>
      <c r="CT44" s="89"/>
      <c r="CU44" s="30"/>
      <c r="CV44" s="87"/>
      <c r="CW44" s="88"/>
      <c r="CX44" s="89"/>
      <c r="CY44" s="30"/>
      <c r="CZ44" s="87"/>
      <c r="DA44" s="88"/>
      <c r="DB44" s="89"/>
      <c r="DC44" s="30"/>
      <c r="DD44" s="87"/>
      <c r="DE44" s="88"/>
      <c r="DF44" s="89"/>
      <c r="DG44" s="30"/>
      <c r="DH44" s="87"/>
      <c r="DI44" s="88"/>
      <c r="DJ44" s="89"/>
      <c r="DK44" s="30"/>
      <c r="DL44" s="87"/>
      <c r="DM44" s="88"/>
      <c r="DN44" s="89"/>
      <c r="DO44" s="30"/>
      <c r="DP44" s="87"/>
      <c r="DQ44" s="88"/>
      <c r="DR44" s="89"/>
      <c r="DS44" s="30"/>
      <c r="DT44" s="87"/>
      <c r="DU44" s="88"/>
      <c r="DV44" s="89"/>
      <c r="DW44" s="30"/>
      <c r="DX44" s="87"/>
      <c r="DY44" s="88"/>
      <c r="DZ44" s="89"/>
      <c r="EA44" s="30"/>
      <c r="EB44" s="87"/>
      <c r="EC44" s="88"/>
      <c r="ED44" s="89"/>
      <c r="EE44" s="30"/>
      <c r="EF44" s="87"/>
      <c r="EG44" s="88"/>
      <c r="EH44" s="89"/>
      <c r="EI44" s="30"/>
      <c r="EJ44" s="87"/>
      <c r="EK44" s="88"/>
      <c r="EL44" s="89"/>
      <c r="EM44" s="30"/>
      <c r="EN44" s="87"/>
      <c r="EO44" s="88"/>
      <c r="EP44" s="89"/>
      <c r="EQ44" s="30"/>
      <c r="ER44" s="87"/>
      <c r="ES44" s="88"/>
      <c r="ET44" s="89"/>
      <c r="EU44" s="30"/>
      <c r="EV44" s="87"/>
      <c r="EW44" s="88"/>
      <c r="EX44" s="89"/>
      <c r="EY44" s="30"/>
      <c r="EZ44" s="87"/>
      <c r="FA44" s="88"/>
      <c r="FB44" s="89"/>
      <c r="FC44" s="30"/>
      <c r="FD44" s="87"/>
      <c r="FE44" s="88"/>
      <c r="FF44" s="89"/>
      <c r="FG44" s="30"/>
      <c r="FH44" s="87"/>
      <c r="FI44" s="88"/>
      <c r="FJ44" s="89"/>
      <c r="FK44" s="30"/>
      <c r="FL44" s="87"/>
      <c r="FM44" s="88"/>
      <c r="FN44" s="89"/>
      <c r="FO44" s="30"/>
      <c r="FP44" s="87"/>
      <c r="FQ44" s="88"/>
      <c r="FR44" s="89"/>
      <c r="FS44" s="30"/>
      <c r="FT44" s="87"/>
      <c r="FU44" s="88"/>
      <c r="FV44" s="89"/>
      <c r="FW44" s="30"/>
      <c r="FX44" s="87"/>
      <c r="FY44" s="88"/>
      <c r="FZ44" s="89"/>
      <c r="GA44" s="30"/>
      <c r="GB44" s="87"/>
      <c r="GC44" s="88"/>
      <c r="GD44" s="89"/>
      <c r="GE44" s="30"/>
      <c r="GF44" s="87"/>
      <c r="GG44" s="88"/>
      <c r="GH44" s="89"/>
      <c r="GI44" s="30"/>
      <c r="GJ44" s="87"/>
      <c r="GK44" s="88"/>
      <c r="GL44" s="89"/>
      <c r="GM44" s="30"/>
      <c r="GN44" s="87"/>
      <c r="GO44" s="88"/>
      <c r="GP44" s="89"/>
      <c r="GQ44" s="30"/>
      <c r="GR44" s="87"/>
      <c r="GS44" s="88"/>
      <c r="GT44" s="89"/>
      <c r="GU44" s="30"/>
      <c r="GV44" s="87"/>
      <c r="GW44" s="88"/>
      <c r="GX44" s="89"/>
      <c r="GY44" s="30"/>
      <c r="GZ44" s="87"/>
      <c r="HA44" s="88"/>
      <c r="HB44" s="89"/>
      <c r="HC44" s="30"/>
      <c r="HD44" s="87"/>
      <c r="HE44" s="88"/>
      <c r="HF44" s="89"/>
      <c r="HG44" s="30"/>
      <c r="HH44" s="87"/>
      <c r="HI44" s="88"/>
      <c r="HJ44" s="89"/>
      <c r="HK44" s="30"/>
      <c r="HL44" s="87"/>
      <c r="HM44" s="88"/>
      <c r="HN44" s="89"/>
      <c r="HO44" s="30"/>
      <c r="HP44" s="87"/>
      <c r="HQ44" s="88"/>
      <c r="HR44" s="89"/>
      <c r="HS44" s="30"/>
      <c r="HT44" s="87"/>
      <c r="HU44" s="88"/>
      <c r="HV44" s="89"/>
      <c r="HW44" s="30"/>
      <c r="HX44" s="87"/>
      <c r="HY44" s="88"/>
      <c r="HZ44" s="89"/>
      <c r="IA44" s="30"/>
      <c r="IB44" s="87"/>
      <c r="IC44" s="88"/>
      <c r="ID44" s="89"/>
      <c r="IE44" s="30"/>
      <c r="IF44" s="87"/>
      <c r="IG44" s="88"/>
      <c r="IH44" s="89"/>
      <c r="II44" s="30"/>
      <c r="IJ44" s="87"/>
      <c r="IK44" s="88"/>
      <c r="IL44" s="89"/>
      <c r="IM44" s="30"/>
      <c r="IN44" s="87"/>
      <c r="IO44" s="88"/>
      <c r="IP44" s="89"/>
      <c r="IQ44" s="30"/>
      <c r="IR44" s="87"/>
    </row>
    <row r="45" spans="1:22" s="182" customFormat="1" ht="36.75" customHeight="1">
      <c r="A45" s="181" t="s">
        <v>329</v>
      </c>
      <c r="B45" s="531" t="s">
        <v>391</v>
      </c>
      <c r="C45" s="264">
        <f>C46+C47+C48</f>
        <v>37.5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371"/>
      <c r="V45" s="264">
        <f>V46+V47+V48</f>
        <v>39.5</v>
      </c>
    </row>
    <row r="46" spans="1:22" ht="47.25" hidden="1">
      <c r="A46" s="111" t="s">
        <v>330</v>
      </c>
      <c r="B46" s="532" t="s">
        <v>381</v>
      </c>
      <c r="C46" s="265">
        <v>0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4"/>
      <c r="V46" s="265">
        <v>0</v>
      </c>
    </row>
    <row r="47" spans="1:22" ht="48" thickBot="1">
      <c r="A47" s="111" t="s">
        <v>331</v>
      </c>
      <c r="B47" s="532" t="s">
        <v>382</v>
      </c>
      <c r="C47" s="265">
        <v>37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4"/>
      <c r="V47" s="265">
        <v>39</v>
      </c>
    </row>
    <row r="48" spans="1:22" ht="32.25" thickBot="1">
      <c r="A48" s="535" t="s">
        <v>35</v>
      </c>
      <c r="B48" s="259" t="s">
        <v>36</v>
      </c>
      <c r="C48" s="268">
        <v>0.5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4"/>
      <c r="V48" s="265">
        <v>0.5</v>
      </c>
    </row>
    <row r="49" spans="1:22" ht="31.5" customHeight="1" hidden="1">
      <c r="A49" s="111" t="s">
        <v>193</v>
      </c>
      <c r="B49" s="532" t="s">
        <v>194</v>
      </c>
      <c r="C49" s="265">
        <f>C50</f>
        <v>0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4"/>
      <c r="V49" s="265">
        <f>V50</f>
        <v>0</v>
      </c>
    </row>
    <row r="50" spans="1:22" ht="47.25" customHeight="1" hidden="1">
      <c r="A50" s="111" t="s">
        <v>265</v>
      </c>
      <c r="B50" s="532" t="s">
        <v>149</v>
      </c>
      <c r="C50" s="265">
        <v>0</v>
      </c>
      <c r="D50" s="280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4"/>
      <c r="V50" s="265">
        <v>0</v>
      </c>
    </row>
    <row r="51" spans="1:22" s="182" customFormat="1" ht="15.75" hidden="1">
      <c r="A51" s="219" t="s">
        <v>332</v>
      </c>
      <c r="B51" s="533" t="s">
        <v>392</v>
      </c>
      <c r="C51" s="281">
        <f>C52</f>
        <v>0</v>
      </c>
      <c r="D51" s="282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371"/>
      <c r="V51" s="281">
        <f>V52</f>
        <v>0</v>
      </c>
    </row>
    <row r="52" spans="1:22" ht="31.5" customHeight="1" hidden="1">
      <c r="A52" s="170" t="s">
        <v>282</v>
      </c>
      <c r="B52" s="534" t="s">
        <v>283</v>
      </c>
      <c r="C52" s="283">
        <f>C53</f>
        <v>0</v>
      </c>
      <c r="D52" s="280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4"/>
      <c r="V52" s="283">
        <f>V53</f>
        <v>0</v>
      </c>
    </row>
    <row r="53" spans="1:22" ht="63" hidden="1">
      <c r="A53" s="170" t="s">
        <v>333</v>
      </c>
      <c r="B53" s="534" t="s">
        <v>383</v>
      </c>
      <c r="C53" s="270">
        <v>0</v>
      </c>
      <c r="D53" s="280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4"/>
      <c r="V53" s="270">
        <v>0</v>
      </c>
    </row>
    <row r="54" spans="1:22" s="182" customFormat="1" ht="15.75">
      <c r="A54" s="181" t="s">
        <v>487</v>
      </c>
      <c r="B54" s="531" t="s">
        <v>393</v>
      </c>
      <c r="C54" s="264">
        <f>C55+C77+C80</f>
        <v>5479.7</v>
      </c>
      <c r="D54" s="282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371"/>
      <c r="V54" s="264">
        <f>V55+V77+V80</f>
        <v>5161.099999999999</v>
      </c>
    </row>
    <row r="55" spans="1:22" s="182" customFormat="1" ht="37.5" customHeight="1">
      <c r="A55" s="181" t="s">
        <v>334</v>
      </c>
      <c r="B55" s="531" t="s">
        <v>394</v>
      </c>
      <c r="C55" s="264">
        <f>C56+C60+C70+C75</f>
        <v>5479.7</v>
      </c>
      <c r="D55" s="282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371"/>
      <c r="V55" s="264">
        <f>V56+V60+V70+V75</f>
        <v>5161.099999999999</v>
      </c>
    </row>
    <row r="56" spans="1:22" s="182" customFormat="1" ht="37.5" customHeight="1">
      <c r="A56" s="189" t="s">
        <v>335</v>
      </c>
      <c r="B56" s="531" t="s">
        <v>29</v>
      </c>
      <c r="C56" s="264">
        <f>C57</f>
        <v>5080.5</v>
      </c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371"/>
      <c r="V56" s="264">
        <f>V57</f>
        <v>4756.2</v>
      </c>
    </row>
    <row r="57" spans="1:22" ht="33.75" customHeight="1">
      <c r="A57" s="81" t="s">
        <v>589</v>
      </c>
      <c r="B57" s="532" t="s">
        <v>583</v>
      </c>
      <c r="C57" s="265">
        <v>5080.5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4"/>
      <c r="V57" s="265">
        <v>4756.2</v>
      </c>
    </row>
    <row r="58" spans="1:22" ht="31.5" customHeight="1" hidden="1">
      <c r="A58" s="111" t="s">
        <v>49</v>
      </c>
      <c r="B58" s="532" t="s">
        <v>121</v>
      </c>
      <c r="C58" s="265">
        <v>0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4"/>
      <c r="V58" s="265">
        <v>0</v>
      </c>
    </row>
    <row r="59" spans="1:22" ht="47.25" hidden="1">
      <c r="A59" s="111" t="s">
        <v>299</v>
      </c>
      <c r="B59" s="532" t="s">
        <v>543</v>
      </c>
      <c r="C59" s="265">
        <v>0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4"/>
      <c r="V59" s="265">
        <v>0</v>
      </c>
    </row>
    <row r="60" spans="1:22" ht="17.25" customHeight="1">
      <c r="A60" s="81" t="s">
        <v>584</v>
      </c>
      <c r="B60" s="532" t="s">
        <v>586</v>
      </c>
      <c r="C60" s="264">
        <f>C62</f>
        <v>259.7</v>
      </c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371"/>
      <c r="V60" s="264">
        <f>V62</f>
        <v>259.7</v>
      </c>
    </row>
    <row r="61" spans="1:22" ht="47.25" customHeight="1" hidden="1">
      <c r="A61" s="170" t="s">
        <v>301</v>
      </c>
      <c r="B61" s="534" t="s">
        <v>542</v>
      </c>
      <c r="C61" s="265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4"/>
      <c r="V61" s="265"/>
    </row>
    <row r="62" spans="1:22" ht="42.75" customHeight="1">
      <c r="A62" s="112" t="s">
        <v>509</v>
      </c>
      <c r="B62" s="532" t="s">
        <v>511</v>
      </c>
      <c r="C62" s="265">
        <v>259.7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4"/>
      <c r="V62" s="265">
        <v>259.7</v>
      </c>
    </row>
    <row r="63" spans="1:22" ht="110.25" customHeight="1" hidden="1">
      <c r="A63" s="112" t="s">
        <v>318</v>
      </c>
      <c r="B63" s="532" t="s">
        <v>268</v>
      </c>
      <c r="C63" s="265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4"/>
      <c r="V63" s="265"/>
    </row>
    <row r="64" spans="1:22" ht="15.75" customHeight="1" hidden="1">
      <c r="A64" s="112" t="s">
        <v>293</v>
      </c>
      <c r="B64" s="532" t="s">
        <v>268</v>
      </c>
      <c r="C64" s="265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4"/>
      <c r="V64" s="265"/>
    </row>
    <row r="65" spans="1:23" ht="78.75" customHeight="1" hidden="1">
      <c r="A65" s="112" t="s">
        <v>185</v>
      </c>
      <c r="B65" s="532" t="s">
        <v>268</v>
      </c>
      <c r="C65" s="265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4"/>
      <c r="V65" s="265"/>
      <c r="W65" s="116"/>
    </row>
    <row r="66" spans="1:23" ht="15.75" customHeight="1" hidden="1">
      <c r="A66" s="112" t="s">
        <v>294</v>
      </c>
      <c r="B66" s="532" t="s">
        <v>268</v>
      </c>
      <c r="C66" s="265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4"/>
      <c r="V66" s="265"/>
      <c r="W66" s="116"/>
    </row>
    <row r="67" spans="1:23" ht="15.75" customHeight="1" hidden="1">
      <c r="A67" s="172" t="s">
        <v>295</v>
      </c>
      <c r="B67" s="532" t="s">
        <v>268</v>
      </c>
      <c r="C67" s="265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4"/>
      <c r="V67" s="265"/>
      <c r="W67" s="116"/>
    </row>
    <row r="68" spans="1:23" ht="15.75" customHeight="1" hidden="1">
      <c r="A68" s="172" t="s">
        <v>296</v>
      </c>
      <c r="B68" s="532" t="s">
        <v>268</v>
      </c>
      <c r="C68" s="265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4"/>
      <c r="V68" s="265"/>
      <c r="W68" s="116"/>
    </row>
    <row r="69" spans="1:23" ht="126" customHeight="1" hidden="1">
      <c r="A69" s="81" t="s">
        <v>325</v>
      </c>
      <c r="B69" s="532" t="s">
        <v>268</v>
      </c>
      <c r="C69" s="265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4"/>
      <c r="V69" s="265"/>
      <c r="W69" s="116"/>
    </row>
    <row r="70" spans="1:23" s="182" customFormat="1" ht="30.75" customHeight="1">
      <c r="A70" s="189" t="s">
        <v>337</v>
      </c>
      <c r="B70" s="531" t="s">
        <v>32</v>
      </c>
      <c r="C70" s="264">
        <f>C71+C72</f>
        <v>139.5</v>
      </c>
      <c r="D70" s="264" t="e">
        <f aca="true" t="shared" si="1" ref="D70:V70">D71+D72</f>
        <v>#REF!</v>
      </c>
      <c r="E70" s="264" t="e">
        <f t="shared" si="1"/>
        <v>#REF!</v>
      </c>
      <c r="F70" s="264" t="e">
        <f t="shared" si="1"/>
        <v>#REF!</v>
      </c>
      <c r="G70" s="264" t="e">
        <f t="shared" si="1"/>
        <v>#REF!</v>
      </c>
      <c r="H70" s="264" t="e">
        <f t="shared" si="1"/>
        <v>#REF!</v>
      </c>
      <c r="I70" s="264" t="e">
        <f t="shared" si="1"/>
        <v>#REF!</v>
      </c>
      <c r="J70" s="264" t="e">
        <f t="shared" si="1"/>
        <v>#REF!</v>
      </c>
      <c r="K70" s="264" t="e">
        <f t="shared" si="1"/>
        <v>#REF!</v>
      </c>
      <c r="L70" s="264" t="e">
        <f t="shared" si="1"/>
        <v>#REF!</v>
      </c>
      <c r="M70" s="264" t="e">
        <f t="shared" si="1"/>
        <v>#REF!</v>
      </c>
      <c r="N70" s="264" t="e">
        <f t="shared" si="1"/>
        <v>#REF!</v>
      </c>
      <c r="O70" s="264" t="e">
        <f t="shared" si="1"/>
        <v>#REF!</v>
      </c>
      <c r="P70" s="264" t="e">
        <f t="shared" si="1"/>
        <v>#REF!</v>
      </c>
      <c r="Q70" s="264" t="e">
        <f t="shared" si="1"/>
        <v>#REF!</v>
      </c>
      <c r="R70" s="264" t="e">
        <f t="shared" si="1"/>
        <v>#REF!</v>
      </c>
      <c r="S70" s="264" t="e">
        <f t="shared" si="1"/>
        <v>#REF!</v>
      </c>
      <c r="T70" s="264" t="e">
        <f t="shared" si="1"/>
        <v>#REF!</v>
      </c>
      <c r="U70" s="264" t="e">
        <f t="shared" si="1"/>
        <v>#REF!</v>
      </c>
      <c r="V70" s="264">
        <f t="shared" si="1"/>
        <v>145.2</v>
      </c>
      <c r="W70" s="220"/>
    </row>
    <row r="71" spans="1:23" ht="58.5" customHeight="1">
      <c r="A71" s="111" t="s">
        <v>339</v>
      </c>
      <c r="B71" s="532" t="s">
        <v>37</v>
      </c>
      <c r="C71" s="265">
        <v>0.7</v>
      </c>
      <c r="D71" s="265" t="e">
        <f>D72+#REF!</f>
        <v>#REF!</v>
      </c>
      <c r="E71" s="265" t="e">
        <f>E72+#REF!</f>
        <v>#REF!</v>
      </c>
      <c r="F71" s="265" t="e">
        <f>F72+#REF!</f>
        <v>#REF!</v>
      </c>
      <c r="G71" s="265" t="e">
        <f>G72+#REF!</f>
        <v>#REF!</v>
      </c>
      <c r="H71" s="265" t="e">
        <f>H72+#REF!</f>
        <v>#REF!</v>
      </c>
      <c r="I71" s="265" t="e">
        <f>I72+#REF!</f>
        <v>#REF!</v>
      </c>
      <c r="J71" s="265" t="e">
        <f>J72+#REF!</f>
        <v>#REF!</v>
      </c>
      <c r="K71" s="265" t="e">
        <f>K72+#REF!</f>
        <v>#REF!</v>
      </c>
      <c r="L71" s="265" t="e">
        <f>L72+#REF!</f>
        <v>#REF!</v>
      </c>
      <c r="M71" s="265" t="e">
        <f>M72+#REF!</f>
        <v>#REF!</v>
      </c>
      <c r="N71" s="265" t="e">
        <f>N72+#REF!</f>
        <v>#REF!</v>
      </c>
      <c r="O71" s="265" t="e">
        <f>O72+#REF!</f>
        <v>#REF!</v>
      </c>
      <c r="P71" s="265" t="e">
        <f>P72+#REF!</f>
        <v>#REF!</v>
      </c>
      <c r="Q71" s="265" t="e">
        <f>Q72+#REF!</f>
        <v>#REF!</v>
      </c>
      <c r="R71" s="265" t="e">
        <f>R72+#REF!</f>
        <v>#REF!</v>
      </c>
      <c r="S71" s="265" t="e">
        <f>S72+#REF!</f>
        <v>#REF!</v>
      </c>
      <c r="T71" s="265" t="e">
        <f>T72+#REF!</f>
        <v>#REF!</v>
      </c>
      <c r="U71" s="265" t="e">
        <f>U72+#REF!</f>
        <v>#REF!</v>
      </c>
      <c r="V71" s="265">
        <v>0.7</v>
      </c>
      <c r="W71" s="116"/>
    </row>
    <row r="72" spans="1:23" ht="78.75" customHeight="1">
      <c r="A72" s="81" t="s">
        <v>338</v>
      </c>
      <c r="B72" s="532" t="s">
        <v>384</v>
      </c>
      <c r="C72" s="248">
        <v>138.8</v>
      </c>
      <c r="D72" s="247">
        <v>105500</v>
      </c>
      <c r="E72" s="247">
        <v>101600</v>
      </c>
      <c r="F72" s="247">
        <v>105500</v>
      </c>
      <c r="G72" s="247">
        <v>101600</v>
      </c>
      <c r="H72" s="247">
        <v>105500</v>
      </c>
      <c r="I72" s="247">
        <v>101600</v>
      </c>
      <c r="J72" s="247">
        <v>105500</v>
      </c>
      <c r="K72" s="247">
        <v>101600</v>
      </c>
      <c r="L72" s="247">
        <v>105500</v>
      </c>
      <c r="M72" s="247">
        <v>101600</v>
      </c>
      <c r="N72" s="247">
        <v>105500</v>
      </c>
      <c r="O72" s="247">
        <v>101600</v>
      </c>
      <c r="P72" s="247">
        <v>105500</v>
      </c>
      <c r="Q72" s="247">
        <v>101600</v>
      </c>
      <c r="R72" s="247">
        <v>105500</v>
      </c>
      <c r="S72" s="247">
        <v>101600</v>
      </c>
      <c r="T72" s="247">
        <v>105500</v>
      </c>
      <c r="U72" s="247">
        <v>101600</v>
      </c>
      <c r="V72" s="248">
        <v>144.5</v>
      </c>
      <c r="W72" s="116"/>
    </row>
    <row r="73" spans="1:23" ht="15.75" customHeight="1" hidden="1">
      <c r="A73" s="111" t="s">
        <v>114</v>
      </c>
      <c r="B73" s="532" t="s">
        <v>93</v>
      </c>
      <c r="C73" s="265">
        <v>64.7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4"/>
      <c r="V73" s="265">
        <v>64.7</v>
      </c>
      <c r="W73" s="116"/>
    </row>
    <row r="74" spans="1:23" ht="78.75" customHeight="1" hidden="1">
      <c r="A74" s="111" t="s">
        <v>312</v>
      </c>
      <c r="B74" s="532" t="s">
        <v>93</v>
      </c>
      <c r="C74" s="265">
        <v>0.6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4"/>
      <c r="V74" s="265">
        <v>0.6</v>
      </c>
      <c r="W74" s="116"/>
    </row>
    <row r="75" spans="1:23" ht="15.75" customHeight="1" hidden="1">
      <c r="A75" s="111" t="s">
        <v>316</v>
      </c>
      <c r="B75" s="532" t="s">
        <v>490</v>
      </c>
      <c r="C75" s="265">
        <f>C76</f>
        <v>0</v>
      </c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4"/>
      <c r="V75" s="265">
        <f>V76</f>
        <v>0</v>
      </c>
      <c r="W75" s="116"/>
    </row>
    <row r="76" spans="1:23" ht="47.25" customHeight="1" hidden="1">
      <c r="A76" s="111" t="s">
        <v>315</v>
      </c>
      <c r="B76" s="532" t="s">
        <v>313</v>
      </c>
      <c r="C76" s="265">
        <v>0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4"/>
      <c r="V76" s="265">
        <v>0</v>
      </c>
      <c r="W76" s="116"/>
    </row>
    <row r="77" spans="1:23" s="182" customFormat="1" ht="15.75" customHeight="1" hidden="1">
      <c r="A77" s="181" t="s">
        <v>310</v>
      </c>
      <c r="B77" s="531" t="s">
        <v>395</v>
      </c>
      <c r="C77" s="264">
        <f>C78</f>
        <v>0</v>
      </c>
      <c r="D77" s="264">
        <f aca="true" t="shared" si="2" ref="D77:V77">D78</f>
        <v>0</v>
      </c>
      <c r="E77" s="264">
        <f t="shared" si="2"/>
        <v>0</v>
      </c>
      <c r="F77" s="264">
        <f t="shared" si="2"/>
        <v>0</v>
      </c>
      <c r="G77" s="264">
        <f t="shared" si="2"/>
        <v>0</v>
      </c>
      <c r="H77" s="264">
        <f t="shared" si="2"/>
        <v>0</v>
      </c>
      <c r="I77" s="264">
        <f t="shared" si="2"/>
        <v>0</v>
      </c>
      <c r="J77" s="264">
        <f t="shared" si="2"/>
        <v>0</v>
      </c>
      <c r="K77" s="264">
        <f t="shared" si="2"/>
        <v>0</v>
      </c>
      <c r="L77" s="264">
        <f t="shared" si="2"/>
        <v>0</v>
      </c>
      <c r="M77" s="264">
        <f t="shared" si="2"/>
        <v>0</v>
      </c>
      <c r="N77" s="264">
        <f t="shared" si="2"/>
        <v>0</v>
      </c>
      <c r="O77" s="264">
        <f t="shared" si="2"/>
        <v>0</v>
      </c>
      <c r="P77" s="264">
        <f t="shared" si="2"/>
        <v>0</v>
      </c>
      <c r="Q77" s="264">
        <f t="shared" si="2"/>
        <v>0</v>
      </c>
      <c r="R77" s="264">
        <f t="shared" si="2"/>
        <v>0</v>
      </c>
      <c r="S77" s="264">
        <f t="shared" si="2"/>
        <v>0</v>
      </c>
      <c r="T77" s="264">
        <f t="shared" si="2"/>
        <v>0</v>
      </c>
      <c r="U77" s="264">
        <f t="shared" si="2"/>
        <v>0</v>
      </c>
      <c r="V77" s="264">
        <f t="shared" si="2"/>
        <v>0</v>
      </c>
      <c r="W77" s="220"/>
    </row>
    <row r="78" spans="1:23" ht="15.75" customHeight="1" hidden="1">
      <c r="A78" s="111" t="s">
        <v>484</v>
      </c>
      <c r="B78" s="532" t="s">
        <v>386</v>
      </c>
      <c r="C78" s="265">
        <v>0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4"/>
      <c r="V78" s="265"/>
      <c r="W78" s="116"/>
    </row>
    <row r="79" spans="1:23" ht="15.75" customHeight="1" hidden="1">
      <c r="A79" s="111" t="s">
        <v>489</v>
      </c>
      <c r="B79" s="532" t="s">
        <v>490</v>
      </c>
      <c r="C79" s="265">
        <v>0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4"/>
      <c r="V79" s="265">
        <v>0</v>
      </c>
      <c r="W79" s="116">
        <f>C79-V79</f>
        <v>0</v>
      </c>
    </row>
    <row r="80" spans="1:23" ht="47.25" customHeight="1" hidden="1">
      <c r="A80" s="111" t="s">
        <v>9</v>
      </c>
      <c r="B80" s="532" t="s">
        <v>148</v>
      </c>
      <c r="C80" s="265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4"/>
      <c r="V80" s="265"/>
      <c r="W80" s="116"/>
    </row>
    <row r="81" spans="1:23" ht="18" customHeight="1">
      <c r="A81" s="111" t="s">
        <v>491</v>
      </c>
      <c r="B81" s="532"/>
      <c r="C81" s="264">
        <f>C18+C54</f>
        <v>9842.4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371"/>
      <c r="V81" s="264">
        <f>V18+V54</f>
        <v>9690.369999999999</v>
      </c>
      <c r="W81" s="116"/>
    </row>
    <row r="82" spans="1:24" ht="24.75" customHeight="1">
      <c r="A82" s="372"/>
      <c r="B82" s="37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16"/>
      <c r="X82" s="116"/>
    </row>
    <row r="83" spans="1:22" ht="15.75">
      <c r="A83" s="374"/>
      <c r="B83" s="373"/>
      <c r="C83" s="375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375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9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93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7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75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B11:D11"/>
    <mergeCell ref="I16:I17"/>
    <mergeCell ref="J16:J17"/>
    <mergeCell ref="M16:M17"/>
    <mergeCell ref="G16:G17"/>
    <mergeCell ref="H16:H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V16:V17"/>
    <mergeCell ref="U16:U17"/>
    <mergeCell ref="O16:O17"/>
    <mergeCell ref="P16:P17"/>
    <mergeCell ref="R16:R17"/>
    <mergeCell ref="S16:S17"/>
    <mergeCell ref="T16:T17"/>
    <mergeCell ref="Q16:Q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5" r:id="rId1"/>
  <rowBreaks count="1" manualBreakCount="1">
    <brk id="27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view="pageBreakPreview" zoomScaleSheetLayoutView="100" zoomScalePageLayoutView="0" workbookViewId="0" topLeftCell="A1">
      <selection activeCell="A13" sqref="A13:IV16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spans="1:5" ht="15.75">
      <c r="A1" s="75"/>
      <c r="B1" s="75"/>
      <c r="C1" s="119" t="s">
        <v>351</v>
      </c>
      <c r="D1" s="83"/>
      <c r="E1" s="75"/>
    </row>
    <row r="2" spans="1:5" ht="15.75">
      <c r="A2" s="75"/>
      <c r="B2" s="75"/>
      <c r="C2" s="119" t="s">
        <v>264</v>
      </c>
      <c r="D2" s="83"/>
      <c r="E2" s="75"/>
    </row>
    <row r="3" spans="1:5" ht="15.75">
      <c r="A3" s="75"/>
      <c r="B3" s="75"/>
      <c r="C3" s="83" t="s">
        <v>545</v>
      </c>
      <c r="D3" s="83"/>
      <c r="E3" s="83"/>
    </row>
    <row r="4" spans="1:5" ht="15.75">
      <c r="A4" s="75"/>
      <c r="B4" s="75"/>
      <c r="C4" s="669" t="s">
        <v>658</v>
      </c>
      <c r="D4" s="669"/>
      <c r="E4" s="669"/>
    </row>
    <row r="5" spans="1:5" ht="15.75">
      <c r="A5" s="75"/>
      <c r="B5" s="75"/>
      <c r="C5" s="669"/>
      <c r="D5" s="669"/>
      <c r="E5" s="669"/>
    </row>
    <row r="6" spans="1:5" ht="39.75" customHeight="1">
      <c r="A6" s="691" t="s">
        <v>494</v>
      </c>
      <c r="B6" s="691"/>
      <c r="C6" s="691"/>
      <c r="D6" s="75"/>
      <c r="E6" s="75"/>
    </row>
    <row r="7" spans="1:5" ht="31.5">
      <c r="A7" s="692" t="s">
        <v>82</v>
      </c>
      <c r="B7" s="692"/>
      <c r="C7" s="81" t="s">
        <v>147</v>
      </c>
      <c r="D7" s="75"/>
      <c r="E7" s="75"/>
    </row>
    <row r="8" spans="1:5" ht="43.5" customHeight="1">
      <c r="A8" s="81" t="s">
        <v>146</v>
      </c>
      <c r="B8" s="120" t="s">
        <v>86</v>
      </c>
      <c r="C8" s="81"/>
      <c r="D8" s="75"/>
      <c r="E8" s="75"/>
    </row>
    <row r="9" spans="1:5" s="72" customFormat="1" ht="31.5">
      <c r="A9" s="121">
        <v>950</v>
      </c>
      <c r="B9" s="81"/>
      <c r="C9" s="81" t="s">
        <v>24</v>
      </c>
      <c r="D9" s="75"/>
      <c r="E9" s="75"/>
    </row>
    <row r="10" spans="1:5" s="73" customFormat="1" ht="102.75" customHeight="1">
      <c r="A10" s="378">
        <v>950</v>
      </c>
      <c r="B10" s="92" t="s">
        <v>563</v>
      </c>
      <c r="C10" s="109" t="s">
        <v>109</v>
      </c>
      <c r="D10" s="75"/>
      <c r="E10" s="75"/>
    </row>
    <row r="11" spans="1:5" s="73" customFormat="1" ht="78.75">
      <c r="A11" s="378">
        <v>950</v>
      </c>
      <c r="B11" s="378" t="s">
        <v>79</v>
      </c>
      <c r="C11" s="377" t="s">
        <v>164</v>
      </c>
      <c r="D11" s="75"/>
      <c r="E11" s="75"/>
    </row>
    <row r="12" spans="1:5" s="73" customFormat="1" ht="48" thickBot="1">
      <c r="A12" s="378">
        <v>950</v>
      </c>
      <c r="B12" s="378" t="s">
        <v>145</v>
      </c>
      <c r="C12" s="377" t="s">
        <v>330</v>
      </c>
      <c r="D12" s="75"/>
      <c r="E12" s="75"/>
    </row>
    <row r="13" spans="1:5" s="73" customFormat="1" ht="32.25" thickBot="1">
      <c r="A13" s="379">
        <v>950</v>
      </c>
      <c r="B13" s="380" t="s">
        <v>495</v>
      </c>
      <c r="C13" s="381" t="s">
        <v>35</v>
      </c>
      <c r="D13" s="75"/>
      <c r="E13" s="75"/>
    </row>
    <row r="14" spans="1:5" s="73" customFormat="1" ht="38.25" customHeight="1">
      <c r="A14" s="382">
        <v>950</v>
      </c>
      <c r="B14" s="382" t="s">
        <v>149</v>
      </c>
      <c r="C14" s="383" t="s">
        <v>209</v>
      </c>
      <c r="D14" s="75"/>
      <c r="E14" s="75"/>
    </row>
    <row r="15" spans="1:5" s="73" customFormat="1" ht="47.25">
      <c r="A15" s="378">
        <v>950</v>
      </c>
      <c r="B15" s="378" t="s">
        <v>284</v>
      </c>
      <c r="C15" s="377" t="s">
        <v>333</v>
      </c>
      <c r="D15" s="75"/>
      <c r="E15" s="75"/>
    </row>
    <row r="16" spans="1:5" s="73" customFormat="1" ht="31.5">
      <c r="A16" s="378">
        <v>950</v>
      </c>
      <c r="B16" s="378" t="s">
        <v>80</v>
      </c>
      <c r="C16" s="377" t="s">
        <v>165</v>
      </c>
      <c r="D16" s="75"/>
      <c r="E16" s="75"/>
    </row>
    <row r="17" spans="1:5" s="73" customFormat="1" ht="15.75" hidden="1">
      <c r="A17" s="221">
        <v>950</v>
      </c>
      <c r="B17" s="221" t="s">
        <v>266</v>
      </c>
      <c r="C17" s="222" t="s">
        <v>486</v>
      </c>
      <c r="D17" s="75"/>
      <c r="E17" s="75"/>
    </row>
    <row r="18" spans="1:5" s="73" customFormat="1" ht="31.5" hidden="1">
      <c r="A18" s="221">
        <v>950</v>
      </c>
      <c r="B18" s="221" t="s">
        <v>267</v>
      </c>
      <c r="C18" s="222" t="s">
        <v>48</v>
      </c>
      <c r="D18" s="75"/>
      <c r="E18" s="75"/>
    </row>
    <row r="19" spans="1:5" s="73" customFormat="1" ht="31.5" hidden="1">
      <c r="A19" s="221">
        <v>950</v>
      </c>
      <c r="B19" s="221" t="s">
        <v>71</v>
      </c>
      <c r="C19" s="222" t="s">
        <v>72</v>
      </c>
      <c r="D19" s="75"/>
      <c r="E19" s="75"/>
    </row>
    <row r="20" spans="1:5" s="73" customFormat="1" ht="15.75" hidden="1">
      <c r="A20" s="221">
        <v>950</v>
      </c>
      <c r="B20" s="221" t="s">
        <v>268</v>
      </c>
      <c r="C20" s="222" t="s">
        <v>83</v>
      </c>
      <c r="D20" s="75"/>
      <c r="E20" s="75"/>
    </row>
    <row r="21" spans="1:5" s="73" customFormat="1" ht="63" hidden="1">
      <c r="A21" s="221">
        <v>950</v>
      </c>
      <c r="B21" s="221" t="s">
        <v>73</v>
      </c>
      <c r="C21" s="222" t="s">
        <v>76</v>
      </c>
      <c r="D21" s="75"/>
      <c r="E21" s="75"/>
    </row>
    <row r="22" spans="1:5" s="73" customFormat="1" ht="63" hidden="1">
      <c r="A22" s="221">
        <v>950</v>
      </c>
      <c r="B22" s="221" t="s">
        <v>458</v>
      </c>
      <c r="C22" s="222" t="s">
        <v>338</v>
      </c>
      <c r="D22" s="75"/>
      <c r="E22" s="75"/>
    </row>
    <row r="23" spans="1:5" s="73" customFormat="1" ht="47.25" hidden="1">
      <c r="A23" s="221">
        <v>950</v>
      </c>
      <c r="B23" s="221" t="s">
        <v>93</v>
      </c>
      <c r="C23" s="222" t="s">
        <v>208</v>
      </c>
      <c r="D23" s="75"/>
      <c r="E23" s="75"/>
    </row>
    <row r="24" spans="1:5" s="73" customFormat="1" ht="31.5" hidden="1">
      <c r="A24" s="221">
        <v>950</v>
      </c>
      <c r="B24" s="221" t="s">
        <v>84</v>
      </c>
      <c r="C24" s="222" t="s">
        <v>98</v>
      </c>
      <c r="D24" s="75"/>
      <c r="E24" s="75"/>
    </row>
    <row r="25" spans="1:5" s="73" customFormat="1" ht="31.5" hidden="1">
      <c r="A25" s="221">
        <v>950</v>
      </c>
      <c r="B25" s="221" t="s">
        <v>136</v>
      </c>
      <c r="C25" s="222" t="s">
        <v>99</v>
      </c>
      <c r="D25" s="75"/>
      <c r="E25" s="75"/>
    </row>
    <row r="26" spans="1:5" s="73" customFormat="1" ht="110.25" hidden="1">
      <c r="A26" s="221">
        <v>950</v>
      </c>
      <c r="B26" s="221" t="s">
        <v>100</v>
      </c>
      <c r="C26" s="222" t="s">
        <v>103</v>
      </c>
      <c r="D26" s="75"/>
      <c r="E26" s="75"/>
    </row>
    <row r="27" spans="1:5" s="73" customFormat="1" ht="47.25" hidden="1">
      <c r="A27" s="221">
        <v>950</v>
      </c>
      <c r="B27" s="221" t="s">
        <v>148</v>
      </c>
      <c r="C27" s="376" t="s">
        <v>9</v>
      </c>
      <c r="D27" s="75"/>
      <c r="E27" s="75"/>
    </row>
    <row r="28" spans="1:5" s="73" customFormat="1" ht="15.75">
      <c r="A28" s="221">
        <v>950</v>
      </c>
      <c r="B28" s="221" t="s">
        <v>488</v>
      </c>
      <c r="C28" s="376" t="s">
        <v>396</v>
      </c>
      <c r="D28" s="75"/>
      <c r="E28" s="75"/>
    </row>
    <row r="29" spans="1:5" s="73" customFormat="1" ht="15.75">
      <c r="A29" s="693" t="s">
        <v>587</v>
      </c>
      <c r="B29" s="693"/>
      <c r="C29" s="693"/>
      <c r="D29" s="75"/>
      <c r="E29" s="75"/>
    </row>
    <row r="30" spans="1:23" s="8" customFormat="1" ht="45.75" customHeight="1">
      <c r="A30" s="694" t="s">
        <v>27</v>
      </c>
      <c r="B30" s="694"/>
      <c r="C30" s="694"/>
      <c r="D30" s="122"/>
      <c r="E30" s="1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</row>
    <row r="31" spans="1:5" s="73" customFormat="1" ht="12.75">
      <c r="A31" s="47"/>
      <c r="B31" s="47"/>
      <c r="C31" s="47"/>
      <c r="D31" s="47"/>
      <c r="E31" s="47"/>
    </row>
    <row r="32" spans="1:5" s="73" customFormat="1" ht="12.75">
      <c r="A32" s="257"/>
      <c r="B32" s="257"/>
      <c r="C32" s="47"/>
      <c r="D32" s="47"/>
      <c r="E32" s="47"/>
    </row>
    <row r="33" spans="1:5" s="73" customFormat="1" ht="12.75">
      <c r="A33" s="689"/>
      <c r="B33" s="690"/>
      <c r="C33" s="29"/>
      <c r="D33" s="47"/>
      <c r="E33" s="47"/>
    </row>
    <row r="34" spans="1:5" s="72" customFormat="1" ht="12.75">
      <c r="A34" s="47"/>
      <c r="B34" s="47"/>
      <c r="C34" s="47"/>
      <c r="D34" s="47"/>
      <c r="E34" s="47"/>
    </row>
    <row r="35" spans="1:3" s="72" customFormat="1" ht="12.75">
      <c r="A35"/>
      <c r="B35"/>
      <c r="C35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</sheetData>
  <sheetProtection/>
  <mergeCells count="7">
    <mergeCell ref="C4:E4"/>
    <mergeCell ref="A33:B33"/>
    <mergeCell ref="A6:C6"/>
    <mergeCell ref="A7:B7"/>
    <mergeCell ref="A29:C29"/>
    <mergeCell ref="A30:C30"/>
    <mergeCell ref="C5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46.25390625" style="0" customWidth="1"/>
    <col min="4" max="4" width="0.2421875" style="0" customWidth="1"/>
  </cols>
  <sheetData>
    <row r="1" spans="1:5" ht="15.75">
      <c r="A1" s="118"/>
      <c r="B1" s="118"/>
      <c r="C1" s="119" t="s">
        <v>321</v>
      </c>
      <c r="D1" s="124"/>
      <c r="E1" s="72"/>
    </row>
    <row r="2" spans="1:5" ht="15.75">
      <c r="A2" s="118"/>
      <c r="B2" s="118"/>
      <c r="C2" s="119" t="s">
        <v>264</v>
      </c>
      <c r="D2" s="124"/>
      <c r="E2" s="72"/>
    </row>
    <row r="3" spans="1:5" ht="15.75">
      <c r="A3" s="118"/>
      <c r="B3" s="118"/>
      <c r="C3" s="83" t="s">
        <v>545</v>
      </c>
      <c r="D3" s="83"/>
      <c r="E3" s="83"/>
    </row>
    <row r="4" spans="1:5" ht="15.75">
      <c r="A4" s="118"/>
      <c r="B4" s="118"/>
      <c r="C4" s="669" t="s">
        <v>654</v>
      </c>
      <c r="D4" s="669"/>
      <c r="E4" s="669"/>
    </row>
    <row r="5" spans="1:5" ht="15">
      <c r="A5" s="118"/>
      <c r="B5" s="118"/>
      <c r="C5" s="698"/>
      <c r="D5" s="698"/>
      <c r="E5" s="698"/>
    </row>
    <row r="6" spans="1:5" ht="15" customHeight="1" hidden="1">
      <c r="A6" s="118"/>
      <c r="B6" s="118"/>
      <c r="C6" s="118"/>
      <c r="D6" s="118"/>
      <c r="E6" s="118"/>
    </row>
    <row r="7" spans="1:5" ht="38.25" customHeight="1">
      <c r="A7" s="695" t="s">
        <v>25</v>
      </c>
      <c r="B7" s="695"/>
      <c r="C7" s="695"/>
      <c r="D7" s="118"/>
      <c r="E7" s="118"/>
    </row>
    <row r="8" spans="1:5" ht="15.75">
      <c r="A8" s="117"/>
      <c r="B8" s="117"/>
      <c r="C8" s="117"/>
      <c r="D8" s="118"/>
      <c r="E8" s="118"/>
    </row>
    <row r="9" spans="1:5" ht="47.25">
      <c r="A9" s="696" t="s">
        <v>462</v>
      </c>
      <c r="B9" s="697"/>
      <c r="C9" s="81" t="s">
        <v>460</v>
      </c>
      <c r="D9" s="118"/>
      <c r="E9" s="118"/>
    </row>
    <row r="10" spans="1:5" ht="63">
      <c r="A10" s="310" t="s">
        <v>104</v>
      </c>
      <c r="B10" s="310" t="s">
        <v>564</v>
      </c>
      <c r="C10" s="81"/>
      <c r="D10" s="118"/>
      <c r="E10" s="118"/>
    </row>
    <row r="11" spans="1:5" ht="32.25" thickBot="1">
      <c r="A11" s="121">
        <v>950</v>
      </c>
      <c r="B11" s="81"/>
      <c r="C11" s="81" t="s">
        <v>26</v>
      </c>
      <c r="D11" s="118"/>
      <c r="E11" s="118"/>
    </row>
    <row r="12" spans="1:5" ht="48" thickBot="1">
      <c r="A12" s="387">
        <v>950</v>
      </c>
      <c r="B12" s="388" t="s">
        <v>652</v>
      </c>
      <c r="C12" s="389" t="s">
        <v>651</v>
      </c>
      <c r="D12" s="118"/>
      <c r="E12" s="118"/>
    </row>
    <row r="13" spans="1:5" ht="57.75" customHeight="1" thickBot="1">
      <c r="A13" s="390">
        <v>950</v>
      </c>
      <c r="B13" s="391" t="s">
        <v>653</v>
      </c>
      <c r="C13" s="384" t="s">
        <v>634</v>
      </c>
      <c r="D13" s="118"/>
      <c r="E13" s="118"/>
    </row>
    <row r="14" spans="1:5" ht="49.5" customHeight="1" thickBot="1">
      <c r="A14" s="392">
        <v>950</v>
      </c>
      <c r="B14" s="393" t="s">
        <v>565</v>
      </c>
      <c r="C14" s="394" t="s">
        <v>566</v>
      </c>
      <c r="D14" s="118"/>
      <c r="E14" s="118"/>
    </row>
    <row r="15" spans="1:5" ht="65.25" customHeight="1" thickBot="1">
      <c r="A15" s="39">
        <v>950</v>
      </c>
      <c r="B15" s="40" t="s">
        <v>172</v>
      </c>
      <c r="C15" s="41" t="s">
        <v>567</v>
      </c>
      <c r="D15" s="118"/>
      <c r="E15" s="118"/>
    </row>
    <row r="16" spans="1:5" ht="30" customHeight="1" thickBot="1">
      <c r="A16" s="39">
        <v>950</v>
      </c>
      <c r="B16" s="40" t="s">
        <v>92</v>
      </c>
      <c r="C16" s="41" t="s">
        <v>570</v>
      </c>
      <c r="D16" s="118"/>
      <c r="E16" s="118"/>
    </row>
    <row r="17" spans="1:5" ht="34.5" customHeight="1" thickBot="1">
      <c r="A17" s="39">
        <v>950</v>
      </c>
      <c r="B17" s="40" t="s">
        <v>569</v>
      </c>
      <c r="C17" s="41" t="s">
        <v>568</v>
      </c>
      <c r="D17" s="118"/>
      <c r="E17" s="118"/>
    </row>
    <row r="18" spans="1:5" ht="15">
      <c r="A18" s="689"/>
      <c r="B18" s="699"/>
      <c r="C18" s="29"/>
      <c r="D18" s="118"/>
      <c r="E18" s="118"/>
    </row>
    <row r="19" spans="1:5" ht="29.25" customHeight="1">
      <c r="A19" s="118"/>
      <c r="B19" s="118"/>
      <c r="C19" s="118"/>
      <c r="D19" s="118"/>
      <c r="E19" s="118"/>
    </row>
    <row r="20" spans="1:5" ht="27" customHeight="1">
      <c r="A20" s="118"/>
      <c r="B20" s="118"/>
      <c r="C20" s="118"/>
      <c r="D20" s="118"/>
      <c r="E20" s="118"/>
    </row>
    <row r="21" ht="17.25" customHeight="1"/>
    <row r="22" ht="17.25" customHeight="1"/>
  </sheetData>
  <sheetProtection/>
  <mergeCells count="5">
    <mergeCell ref="A7:C7"/>
    <mergeCell ref="A9:B9"/>
    <mergeCell ref="C5:E5"/>
    <mergeCell ref="A18:B18"/>
    <mergeCell ref="C4:E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571"/>
  <sheetViews>
    <sheetView view="pageBreakPreview" zoomScaleSheetLayoutView="100" workbookViewId="0" topLeftCell="A263">
      <selection activeCell="V24" sqref="V24"/>
    </sheetView>
  </sheetViews>
  <sheetFormatPr defaultColWidth="9.00390625" defaultRowHeight="12.75"/>
  <cols>
    <col min="1" max="1" width="47.25390625" style="315" customWidth="1"/>
    <col min="2" max="2" width="5.625" style="315" hidden="1" customWidth="1"/>
    <col min="3" max="3" width="13.25390625" style="343" hidden="1" customWidth="1"/>
    <col min="4" max="4" width="7.75390625" style="483" customWidth="1"/>
    <col min="5" max="5" width="7.25390625" style="483" customWidth="1"/>
    <col min="6" max="6" width="14.625" style="315" customWidth="1"/>
    <col min="7" max="7" width="7.125" style="315" customWidth="1"/>
    <col min="8" max="8" width="13.00390625" style="484" customWidth="1"/>
    <col min="9" max="9" width="13.25390625" style="484" hidden="1" customWidth="1"/>
    <col min="10" max="10" width="4.875" style="315" customWidth="1"/>
    <col min="11" max="12" width="13.25390625" style="484" hidden="1" customWidth="1"/>
    <col min="13" max="21" width="0" style="315" hidden="1" customWidth="1"/>
    <col min="22" max="16384" width="9.125" style="315" customWidth="1"/>
  </cols>
  <sheetData>
    <row r="1" spans="4:7" s="298" customFormat="1" ht="47.25" customHeight="1" hidden="1">
      <c r="D1" s="299"/>
      <c r="G1" s="311"/>
    </row>
    <row r="2" spans="4:9" s="298" customFormat="1" ht="15" customHeight="1" hidden="1">
      <c r="D2" s="705" t="s">
        <v>85</v>
      </c>
      <c r="E2" s="706"/>
      <c r="F2" s="706"/>
      <c r="G2" s="706"/>
      <c r="H2" s="706"/>
      <c r="I2" s="706"/>
    </row>
    <row r="3" spans="4:10" s="298" customFormat="1" ht="12.75" customHeight="1" hidden="1">
      <c r="D3" s="707" t="s">
        <v>264</v>
      </c>
      <c r="E3" s="708"/>
      <c r="F3" s="708"/>
      <c r="G3" s="708"/>
      <c r="H3" s="708"/>
      <c r="I3" s="708"/>
      <c r="J3" s="708"/>
    </row>
    <row r="4" spans="4:11" s="298" customFormat="1" ht="15" customHeight="1" hidden="1">
      <c r="D4" s="705"/>
      <c r="E4" s="709"/>
      <c r="F4" s="709"/>
      <c r="G4" s="709"/>
      <c r="H4" s="709"/>
      <c r="I4" s="709"/>
      <c r="J4" s="709"/>
      <c r="K4" s="709"/>
    </row>
    <row r="5" spans="4:10" s="298" customFormat="1" ht="15" customHeight="1" hidden="1">
      <c r="D5" s="705" t="s">
        <v>521</v>
      </c>
      <c r="E5" s="709"/>
      <c r="F5" s="709"/>
      <c r="G5" s="709"/>
      <c r="H5" s="709"/>
      <c r="I5" s="709"/>
      <c r="J5" s="709"/>
    </row>
    <row r="6" spans="4:9" s="298" customFormat="1" ht="15" customHeight="1" hidden="1">
      <c r="D6" s="710" t="s">
        <v>536</v>
      </c>
      <c r="E6" s="709"/>
      <c r="F6" s="709"/>
      <c r="G6" s="709"/>
      <c r="H6" s="709"/>
      <c r="I6" s="709"/>
    </row>
    <row r="7" spans="4:9" s="298" customFormat="1" ht="15" customHeight="1" hidden="1">
      <c r="D7" s="299"/>
      <c r="E7" s="297"/>
      <c r="F7" s="297"/>
      <c r="G7" s="297"/>
      <c r="H7" s="297"/>
      <c r="I7" s="297"/>
    </row>
    <row r="8" spans="4:9" s="298" customFormat="1" ht="15" customHeight="1" hidden="1">
      <c r="D8" s="299"/>
      <c r="E8" s="297"/>
      <c r="F8" s="297"/>
      <c r="G8" s="297"/>
      <c r="H8" s="297"/>
      <c r="I8" s="297"/>
    </row>
    <row r="9" spans="4:9" s="298" customFormat="1" ht="15" customHeight="1" hidden="1">
      <c r="D9" s="299"/>
      <c r="E9" s="297"/>
      <c r="F9" s="297"/>
      <c r="G9" s="297"/>
      <c r="H9" s="297"/>
      <c r="I9" s="297"/>
    </row>
    <row r="10" spans="4:9" s="298" customFormat="1" ht="15" customHeight="1" hidden="1">
      <c r="D10" s="299"/>
      <c r="E10" s="297"/>
      <c r="F10" s="297"/>
      <c r="G10" s="297"/>
      <c r="H10" s="297"/>
      <c r="I10" s="297"/>
    </row>
    <row r="11" spans="4:11" s="298" customFormat="1" ht="12.75" customHeight="1" hidden="1">
      <c r="D11" s="299"/>
      <c r="G11" s="311"/>
      <c r="J11" s="297"/>
      <c r="K11" s="297"/>
    </row>
    <row r="12" spans="4:7" s="298" customFormat="1" ht="15" customHeight="1" hidden="1">
      <c r="D12" s="299"/>
      <c r="G12" s="311"/>
    </row>
    <row r="13" spans="1:9" s="298" customFormat="1" ht="15" customHeight="1" hidden="1">
      <c r="A13" s="312"/>
      <c r="B13" s="312"/>
      <c r="C13" s="312"/>
      <c r="D13" s="313" t="s">
        <v>42</v>
      </c>
      <c r="E13" s="313"/>
      <c r="F13" s="313"/>
      <c r="G13" s="314"/>
      <c r="H13" s="312"/>
      <c r="I13" s="312"/>
    </row>
    <row r="14" spans="1:12" s="298" customFormat="1" ht="15" customHeight="1">
      <c r="A14" s="24"/>
      <c r="B14" s="24"/>
      <c r="C14" s="24"/>
      <c r="D14" s="982"/>
      <c r="E14" s="982"/>
      <c r="F14" s="791" t="s">
        <v>22</v>
      </c>
      <c r="G14" s="847"/>
      <c r="H14" s="847"/>
      <c r="I14" s="847"/>
      <c r="J14" s="847"/>
      <c r="K14" s="847"/>
      <c r="L14" s="983"/>
    </row>
    <row r="15" spans="1:12" s="298" customFormat="1" ht="15" customHeight="1">
      <c r="A15" s="24"/>
      <c r="B15" s="24"/>
      <c r="C15" s="24"/>
      <c r="D15" s="982"/>
      <c r="E15" s="982"/>
      <c r="F15" s="845" t="s">
        <v>264</v>
      </c>
      <c r="G15" s="846"/>
      <c r="H15" s="846"/>
      <c r="I15" s="846"/>
      <c r="J15" s="846"/>
      <c r="K15" s="846"/>
      <c r="L15" s="846"/>
    </row>
    <row r="16" spans="1:12" s="298" customFormat="1" ht="15" customHeight="1">
      <c r="A16" s="24"/>
      <c r="B16" s="24"/>
      <c r="C16" s="24"/>
      <c r="D16" s="982"/>
      <c r="E16" s="982"/>
      <c r="F16" s="845" t="s">
        <v>504</v>
      </c>
      <c r="G16" s="846"/>
      <c r="H16" s="846"/>
      <c r="I16" s="846"/>
      <c r="J16" s="846"/>
      <c r="K16" s="846"/>
      <c r="L16" s="984"/>
    </row>
    <row r="17" spans="1:12" s="298" customFormat="1" ht="15" customHeight="1">
      <c r="A17" s="24"/>
      <c r="B17" s="24"/>
      <c r="C17" s="24"/>
      <c r="D17" s="982"/>
      <c r="E17" s="982"/>
      <c r="F17" s="791" t="s">
        <v>678</v>
      </c>
      <c r="G17" s="847"/>
      <c r="H17" s="847"/>
      <c r="I17" s="847"/>
      <c r="J17" s="847"/>
      <c r="K17" s="847"/>
      <c r="L17" s="983"/>
    </row>
    <row r="18" spans="1:12" s="298" customFormat="1" ht="15" customHeight="1" hidden="1">
      <c r="A18" s="24"/>
      <c r="B18" s="24"/>
      <c r="C18" s="24"/>
      <c r="D18" s="982"/>
      <c r="E18" s="982"/>
      <c r="F18" s="982"/>
      <c r="G18" s="239"/>
      <c r="H18" s="24"/>
      <c r="I18" s="24"/>
      <c r="J18" s="787"/>
      <c r="K18" s="787"/>
      <c r="L18" s="787"/>
    </row>
    <row r="19" spans="1:12" s="298" customFormat="1" ht="19.5" customHeight="1">
      <c r="A19" s="24"/>
      <c r="B19" s="24"/>
      <c r="C19" s="24"/>
      <c r="D19" s="844"/>
      <c r="E19" s="844"/>
      <c r="F19" s="985" t="s">
        <v>322</v>
      </c>
      <c r="G19" s="985"/>
      <c r="H19" s="985"/>
      <c r="I19" s="844">
        <v>2</v>
      </c>
      <c r="J19" s="787"/>
      <c r="K19" s="24"/>
      <c r="L19" s="24"/>
    </row>
    <row r="20" spans="1:12" s="298" customFormat="1" ht="14.25" customHeight="1">
      <c r="A20" s="24"/>
      <c r="B20" s="24"/>
      <c r="C20" s="24"/>
      <c r="D20" s="844"/>
      <c r="E20" s="986"/>
      <c r="F20" s="845" t="s">
        <v>264</v>
      </c>
      <c r="G20" s="846"/>
      <c r="H20" s="846"/>
      <c r="I20" s="846"/>
      <c r="J20" s="846"/>
      <c r="K20" s="846"/>
      <c r="L20" s="846"/>
    </row>
    <row r="21" spans="1:12" s="298" customFormat="1" ht="16.5" customHeight="1">
      <c r="A21" s="24"/>
      <c r="B21" s="24"/>
      <c r="C21" s="24"/>
      <c r="D21" s="844"/>
      <c r="E21" s="844"/>
      <c r="F21" s="845" t="s">
        <v>504</v>
      </c>
      <c r="G21" s="846"/>
      <c r="H21" s="846"/>
      <c r="I21" s="846"/>
      <c r="J21" s="846"/>
      <c r="K21" s="846"/>
      <c r="L21" s="984"/>
    </row>
    <row r="22" spans="1:12" s="298" customFormat="1" ht="14.25" customHeight="1">
      <c r="A22" s="24"/>
      <c r="B22" s="24"/>
      <c r="C22" s="24"/>
      <c r="D22" s="844"/>
      <c r="E22" s="844"/>
      <c r="F22" s="791" t="s">
        <v>677</v>
      </c>
      <c r="G22" s="847"/>
      <c r="H22" s="847"/>
      <c r="I22" s="847"/>
      <c r="J22" s="847"/>
      <c r="K22" s="847"/>
      <c r="L22" s="983"/>
    </row>
    <row r="23" spans="1:11" s="298" customFormat="1" ht="18.75">
      <c r="A23" s="24"/>
      <c r="B23" s="24"/>
      <c r="C23" s="24"/>
      <c r="D23" s="668"/>
      <c r="E23" s="668"/>
      <c r="F23" s="668"/>
      <c r="G23" s="668"/>
      <c r="H23" s="668"/>
      <c r="I23" s="668"/>
      <c r="J23" s="787"/>
      <c r="K23" s="787"/>
    </row>
    <row r="24" spans="1:21" ht="33.75" customHeight="1">
      <c r="A24" s="848" t="s">
        <v>597</v>
      </c>
      <c r="B24" s="848"/>
      <c r="C24" s="848"/>
      <c r="D24" s="848"/>
      <c r="E24" s="848"/>
      <c r="F24" s="848"/>
      <c r="G24" s="848"/>
      <c r="H24" s="848"/>
      <c r="I24" s="848"/>
      <c r="J24" s="196"/>
      <c r="K24" s="196"/>
      <c r="L24" s="315"/>
      <c r="T24" s="331">
        <f>H29+152.1</f>
        <v>11182.89</v>
      </c>
      <c r="U24" s="331">
        <f>I29+305.5</f>
        <v>6904.7</v>
      </c>
    </row>
    <row r="25" spans="1:12" ht="14.25" customHeight="1">
      <c r="A25" s="849"/>
      <c r="B25" s="849"/>
      <c r="C25" s="850"/>
      <c r="D25" s="851"/>
      <c r="E25" s="851"/>
      <c r="F25" s="852"/>
      <c r="G25" s="852"/>
      <c r="H25" s="853"/>
      <c r="I25" s="853"/>
      <c r="J25" s="196"/>
      <c r="K25" s="853"/>
      <c r="L25" s="317"/>
    </row>
    <row r="26" spans="1:17" ht="36" customHeight="1">
      <c r="A26" s="854" t="s">
        <v>206</v>
      </c>
      <c r="B26" s="130"/>
      <c r="C26" s="855" t="s">
        <v>123</v>
      </c>
      <c r="D26" s="856"/>
      <c r="E26" s="856"/>
      <c r="F26" s="856"/>
      <c r="G26" s="857"/>
      <c r="H26" s="858" t="s">
        <v>157</v>
      </c>
      <c r="I26" s="195" t="s">
        <v>157</v>
      </c>
      <c r="J26" s="196"/>
      <c r="K26" s="195" t="s">
        <v>179</v>
      </c>
      <c r="L26" s="319" t="s">
        <v>179</v>
      </c>
      <c r="N26" s="703" t="s">
        <v>74</v>
      </c>
      <c r="O26" s="704"/>
      <c r="P26" s="703" t="s">
        <v>75</v>
      </c>
      <c r="Q26" s="704"/>
    </row>
    <row r="27" spans="1:17" ht="25.5" customHeight="1">
      <c r="A27" s="859"/>
      <c r="B27" s="130"/>
      <c r="C27" s="195" t="s">
        <v>124</v>
      </c>
      <c r="D27" s="860" t="s">
        <v>672</v>
      </c>
      <c r="E27" s="195" t="s">
        <v>673</v>
      </c>
      <c r="F27" s="195" t="s">
        <v>154</v>
      </c>
      <c r="G27" s="195" t="s">
        <v>155</v>
      </c>
      <c r="H27" s="195">
        <v>2021</v>
      </c>
      <c r="I27" s="195">
        <v>2021</v>
      </c>
      <c r="J27" s="196"/>
      <c r="K27" s="195">
        <v>2018</v>
      </c>
      <c r="L27" s="319">
        <v>2019</v>
      </c>
      <c r="N27" s="319">
        <v>2018</v>
      </c>
      <c r="O27" s="319">
        <v>2019</v>
      </c>
      <c r="P27" s="319">
        <v>2018</v>
      </c>
      <c r="Q27" s="319">
        <v>2019</v>
      </c>
    </row>
    <row r="28" spans="1:17" s="320" customFormat="1" ht="12.75" customHeight="1">
      <c r="A28" s="130">
        <v>1</v>
      </c>
      <c r="B28" s="130"/>
      <c r="C28" s="861">
        <v>2</v>
      </c>
      <c r="D28" s="130">
        <v>2</v>
      </c>
      <c r="E28" s="130">
        <v>3</v>
      </c>
      <c r="F28" s="130">
        <v>4</v>
      </c>
      <c r="G28" s="130">
        <v>5</v>
      </c>
      <c r="H28" s="130">
        <v>6</v>
      </c>
      <c r="I28" s="130">
        <v>7</v>
      </c>
      <c r="J28" s="197"/>
      <c r="K28" s="130">
        <v>7</v>
      </c>
      <c r="L28" s="318">
        <v>7</v>
      </c>
      <c r="N28" s="453"/>
      <c r="O28" s="453"/>
      <c r="P28" s="453"/>
      <c r="Q28" s="453"/>
    </row>
    <row r="29" spans="1:17" s="343" customFormat="1" ht="14.25" customHeight="1">
      <c r="A29" s="862" t="s">
        <v>28</v>
      </c>
      <c r="B29" s="863"/>
      <c r="C29" s="864" t="s">
        <v>245</v>
      </c>
      <c r="D29" s="864"/>
      <c r="E29" s="864"/>
      <c r="F29" s="864"/>
      <c r="G29" s="865"/>
      <c r="H29" s="866">
        <f>H30+H103+H114+H129+H135+H160+H214+H222+H245+0.73+H256</f>
        <v>11030.789999999999</v>
      </c>
      <c r="I29" s="198">
        <f>I30+I103+I114+I135+I160+I214+I222+I245+I251+I256</f>
        <v>6599.2</v>
      </c>
      <c r="J29" s="212"/>
      <c r="K29" s="198">
        <f>K30+K103+K114+K135+K160+K214+K222+K245+K251+K256</f>
        <v>8657.599999999999</v>
      </c>
      <c r="L29" s="323">
        <f>L30+L103+L114+L135+L160+L214+L222+L245+L251+L256</f>
        <v>8689.2</v>
      </c>
      <c r="N29" s="454">
        <f>H29-K29</f>
        <v>2373.1900000000005</v>
      </c>
      <c r="O29" s="454">
        <f>I29-L29</f>
        <v>-2090.000000000001</v>
      </c>
      <c r="P29" s="454">
        <f>H29/K29*100</f>
        <v>127.41163832932915</v>
      </c>
      <c r="Q29" s="454">
        <f>I29/L29*100</f>
        <v>75.94715278736822</v>
      </c>
    </row>
    <row r="30" spans="1:17" s="343" customFormat="1" ht="15" customHeight="1">
      <c r="A30" s="862" t="s">
        <v>15</v>
      </c>
      <c r="B30" s="863"/>
      <c r="C30" s="864" t="s">
        <v>245</v>
      </c>
      <c r="D30" s="864" t="s">
        <v>211</v>
      </c>
      <c r="E30" s="864"/>
      <c r="F30" s="864"/>
      <c r="G30" s="865"/>
      <c r="H30" s="866">
        <f>H31+H41+H77+H82+H73</f>
        <v>5210.03</v>
      </c>
      <c r="I30" s="198">
        <f>I31+I41+I77+I82+I73</f>
        <v>2828.1</v>
      </c>
      <c r="J30" s="199"/>
      <c r="K30" s="198">
        <f>K31+K41+K77+K82+K73</f>
        <v>3771.7000000000003</v>
      </c>
      <c r="L30" s="323">
        <f>L31+L41+L77+L82+L73</f>
        <v>3771.7000000000003</v>
      </c>
      <c r="N30" s="454">
        <f aca="true" t="shared" si="0" ref="N30:O101">H30-K30</f>
        <v>1438.3299999999995</v>
      </c>
      <c r="O30" s="454">
        <f t="shared" si="0"/>
        <v>-943.6000000000004</v>
      </c>
      <c r="P30" s="454">
        <f aca="true" t="shared" si="1" ref="P30:Q101">H30/K30*100</f>
        <v>138.13479332926795</v>
      </c>
      <c r="Q30" s="454">
        <f t="shared" si="1"/>
        <v>74.98210356072858</v>
      </c>
    </row>
    <row r="31" spans="1:17" ht="27.75" customHeight="1">
      <c r="A31" s="867" t="s">
        <v>50</v>
      </c>
      <c r="B31" s="868"/>
      <c r="C31" s="864" t="s">
        <v>245</v>
      </c>
      <c r="D31" s="864" t="s">
        <v>211</v>
      </c>
      <c r="E31" s="864" t="s">
        <v>212</v>
      </c>
      <c r="F31" s="864"/>
      <c r="G31" s="865"/>
      <c r="H31" s="866">
        <f>H32</f>
        <v>846.3</v>
      </c>
      <c r="I31" s="198">
        <f>I32</f>
        <v>700</v>
      </c>
      <c r="J31" s="196"/>
      <c r="K31" s="198">
        <f>K32</f>
        <v>728.7</v>
      </c>
      <c r="L31" s="323">
        <f>L32</f>
        <v>728.7</v>
      </c>
      <c r="N31" s="454">
        <f t="shared" si="0"/>
        <v>117.59999999999991</v>
      </c>
      <c r="O31" s="454">
        <f t="shared" si="0"/>
        <v>-28.700000000000045</v>
      </c>
      <c r="P31" s="454">
        <f t="shared" si="1"/>
        <v>116.13832853025936</v>
      </c>
      <c r="Q31" s="454">
        <f t="shared" si="1"/>
        <v>96.06147934678194</v>
      </c>
    </row>
    <row r="32" spans="1:17" ht="21">
      <c r="A32" s="867" t="s">
        <v>52</v>
      </c>
      <c r="B32" s="868"/>
      <c r="C32" s="864" t="s">
        <v>245</v>
      </c>
      <c r="D32" s="864" t="s">
        <v>211</v>
      </c>
      <c r="E32" s="864" t="s">
        <v>212</v>
      </c>
      <c r="F32" s="864" t="s">
        <v>453</v>
      </c>
      <c r="G32" s="865"/>
      <c r="H32" s="866">
        <f>H33</f>
        <v>846.3</v>
      </c>
      <c r="I32" s="198">
        <f>I33</f>
        <v>700</v>
      </c>
      <c r="J32" s="196"/>
      <c r="K32" s="198">
        <f>K33</f>
        <v>728.7</v>
      </c>
      <c r="L32" s="323">
        <f>L33</f>
        <v>728.7</v>
      </c>
      <c r="N32" s="454">
        <f t="shared" si="0"/>
        <v>117.59999999999991</v>
      </c>
      <c r="O32" s="454">
        <f t="shared" si="0"/>
        <v>-28.700000000000045</v>
      </c>
      <c r="P32" s="454">
        <f t="shared" si="1"/>
        <v>116.13832853025936</v>
      </c>
      <c r="Q32" s="454">
        <f t="shared" si="1"/>
        <v>96.06147934678194</v>
      </c>
    </row>
    <row r="33" spans="1:17" ht="13.5" customHeight="1">
      <c r="A33" s="869" t="s">
        <v>213</v>
      </c>
      <c r="B33" s="849"/>
      <c r="C33" s="864" t="s">
        <v>245</v>
      </c>
      <c r="D33" s="864" t="s">
        <v>211</v>
      </c>
      <c r="E33" s="864" t="s">
        <v>212</v>
      </c>
      <c r="F33" s="864" t="s">
        <v>440</v>
      </c>
      <c r="G33" s="865"/>
      <c r="H33" s="866">
        <f>H34+H36+H38</f>
        <v>846.3</v>
      </c>
      <c r="I33" s="198">
        <f>I34+I36+I38</f>
        <v>700</v>
      </c>
      <c r="J33" s="196"/>
      <c r="K33" s="198">
        <f>K34+K36+K38</f>
        <v>728.7</v>
      </c>
      <c r="L33" s="323">
        <f>L34+L36+L38</f>
        <v>728.7</v>
      </c>
      <c r="N33" s="454">
        <f t="shared" si="0"/>
        <v>117.59999999999991</v>
      </c>
      <c r="O33" s="454">
        <f t="shared" si="0"/>
        <v>-28.700000000000045</v>
      </c>
      <c r="P33" s="454">
        <f t="shared" si="1"/>
        <v>116.13832853025936</v>
      </c>
      <c r="Q33" s="454">
        <f t="shared" si="1"/>
        <v>96.06147934678194</v>
      </c>
    </row>
    <row r="34" spans="1:17" ht="22.5" hidden="1">
      <c r="A34" s="870" t="s">
        <v>442</v>
      </c>
      <c r="B34" s="871"/>
      <c r="C34" s="865" t="s">
        <v>245</v>
      </c>
      <c r="D34" s="865" t="s">
        <v>211</v>
      </c>
      <c r="E34" s="865" t="s">
        <v>212</v>
      </c>
      <c r="F34" s="865" t="s">
        <v>441</v>
      </c>
      <c r="G34" s="865"/>
      <c r="H34" s="872">
        <f>H35</f>
        <v>0</v>
      </c>
      <c r="I34" s="200">
        <f>I35</f>
        <v>0</v>
      </c>
      <c r="J34" s="196"/>
      <c r="K34" s="200">
        <f>K35</f>
        <v>0</v>
      </c>
      <c r="L34" s="328">
        <f>L35</f>
        <v>0</v>
      </c>
      <c r="N34" s="454">
        <f t="shared" si="0"/>
        <v>0</v>
      </c>
      <c r="O34" s="454">
        <f t="shared" si="0"/>
        <v>0</v>
      </c>
      <c r="P34" s="454" t="e">
        <f t="shared" si="1"/>
        <v>#DIV/0!</v>
      </c>
      <c r="Q34" s="454" t="e">
        <f t="shared" si="1"/>
        <v>#DIV/0!</v>
      </c>
    </row>
    <row r="35" spans="1:17" ht="45" hidden="1">
      <c r="A35" s="870" t="s">
        <v>198</v>
      </c>
      <c r="B35" s="871"/>
      <c r="C35" s="865" t="s">
        <v>245</v>
      </c>
      <c r="D35" s="865" t="s">
        <v>211</v>
      </c>
      <c r="E35" s="865" t="s">
        <v>212</v>
      </c>
      <c r="F35" s="865" t="s">
        <v>441</v>
      </c>
      <c r="G35" s="865" t="s">
        <v>199</v>
      </c>
      <c r="H35" s="872"/>
      <c r="I35" s="200"/>
      <c r="J35" s="196"/>
      <c r="K35" s="200"/>
      <c r="L35" s="328"/>
      <c r="N35" s="454">
        <f t="shared" si="0"/>
        <v>0</v>
      </c>
      <c r="O35" s="454">
        <f t="shared" si="0"/>
        <v>0</v>
      </c>
      <c r="P35" s="454" t="e">
        <f t="shared" si="1"/>
        <v>#DIV/0!</v>
      </c>
      <c r="Q35" s="454" t="e">
        <f t="shared" si="1"/>
        <v>#DIV/0!</v>
      </c>
    </row>
    <row r="36" spans="1:17" ht="15" customHeight="1">
      <c r="A36" s="873" t="s">
        <v>444</v>
      </c>
      <c r="B36" s="874"/>
      <c r="C36" s="865" t="s">
        <v>245</v>
      </c>
      <c r="D36" s="865" t="s">
        <v>211</v>
      </c>
      <c r="E36" s="865" t="s">
        <v>212</v>
      </c>
      <c r="F36" s="865" t="s">
        <v>443</v>
      </c>
      <c r="G36" s="865"/>
      <c r="H36" s="875">
        <f>H37</f>
        <v>846.3</v>
      </c>
      <c r="I36" s="201">
        <f>I37</f>
        <v>700</v>
      </c>
      <c r="J36" s="196"/>
      <c r="K36" s="201">
        <f>K37</f>
        <v>728.7</v>
      </c>
      <c r="L36" s="330">
        <f>L37</f>
        <v>728.7</v>
      </c>
      <c r="N36" s="454">
        <f t="shared" si="0"/>
        <v>117.59999999999991</v>
      </c>
      <c r="O36" s="454">
        <f t="shared" si="0"/>
        <v>-28.700000000000045</v>
      </c>
      <c r="P36" s="454">
        <f t="shared" si="1"/>
        <v>116.13832853025936</v>
      </c>
      <c r="Q36" s="454">
        <f t="shared" si="1"/>
        <v>96.06147934678194</v>
      </c>
    </row>
    <row r="37" spans="1:17" ht="65.25" customHeight="1">
      <c r="A37" s="876" t="s">
        <v>198</v>
      </c>
      <c r="B37" s="877"/>
      <c r="C37" s="865" t="s">
        <v>245</v>
      </c>
      <c r="D37" s="865" t="s">
        <v>211</v>
      </c>
      <c r="E37" s="865" t="s">
        <v>212</v>
      </c>
      <c r="F37" s="865" t="s">
        <v>443</v>
      </c>
      <c r="G37" s="865" t="s">
        <v>199</v>
      </c>
      <c r="H37" s="872">
        <v>846.3</v>
      </c>
      <c r="I37" s="200">
        <v>700</v>
      </c>
      <c r="J37" s="207"/>
      <c r="K37" s="200">
        <v>728.7</v>
      </c>
      <c r="L37" s="328">
        <v>728.7</v>
      </c>
      <c r="N37" s="454">
        <f t="shared" si="0"/>
        <v>117.59999999999991</v>
      </c>
      <c r="O37" s="454">
        <f t="shared" si="0"/>
        <v>-28.700000000000045</v>
      </c>
      <c r="P37" s="454">
        <f t="shared" si="1"/>
        <v>116.13832853025936</v>
      </c>
      <c r="Q37" s="454">
        <f t="shared" si="1"/>
        <v>96.06147934678194</v>
      </c>
    </row>
    <row r="38" spans="1:17" ht="33.75" hidden="1">
      <c r="A38" s="878" t="s">
        <v>348</v>
      </c>
      <c r="B38" s="879"/>
      <c r="C38" s="865" t="s">
        <v>245</v>
      </c>
      <c r="D38" s="865" t="s">
        <v>211</v>
      </c>
      <c r="E38" s="865" t="s">
        <v>212</v>
      </c>
      <c r="F38" s="865" t="s">
        <v>102</v>
      </c>
      <c r="G38" s="865"/>
      <c r="H38" s="872">
        <f>H39</f>
        <v>0</v>
      </c>
      <c r="I38" s="200">
        <f>I39</f>
        <v>0</v>
      </c>
      <c r="J38" s="196"/>
      <c r="K38" s="200">
        <f>K39</f>
        <v>0</v>
      </c>
      <c r="L38" s="328">
        <f>L39</f>
        <v>0</v>
      </c>
      <c r="N38" s="454">
        <f t="shared" si="0"/>
        <v>0</v>
      </c>
      <c r="O38" s="454">
        <f t="shared" si="0"/>
        <v>0</v>
      </c>
      <c r="P38" s="454" t="e">
        <f t="shared" si="1"/>
        <v>#DIV/0!</v>
      </c>
      <c r="Q38" s="454" t="e">
        <f t="shared" si="1"/>
        <v>#DIV/0!</v>
      </c>
    </row>
    <row r="39" spans="1:17" ht="75.75" customHeight="1" hidden="1">
      <c r="A39" s="876" t="s">
        <v>198</v>
      </c>
      <c r="B39" s="877"/>
      <c r="C39" s="865" t="s">
        <v>245</v>
      </c>
      <c r="D39" s="865" t="s">
        <v>211</v>
      </c>
      <c r="E39" s="865" t="s">
        <v>212</v>
      </c>
      <c r="F39" s="865" t="s">
        <v>102</v>
      </c>
      <c r="G39" s="865" t="s">
        <v>199</v>
      </c>
      <c r="H39" s="880"/>
      <c r="I39" s="202"/>
      <c r="J39" s="196"/>
      <c r="K39" s="202"/>
      <c r="L39" s="332"/>
      <c r="N39" s="454">
        <f t="shared" si="0"/>
        <v>0</v>
      </c>
      <c r="O39" s="454">
        <f t="shared" si="0"/>
        <v>0</v>
      </c>
      <c r="P39" s="454" t="e">
        <f t="shared" si="1"/>
        <v>#DIV/0!</v>
      </c>
      <c r="Q39" s="454" t="e">
        <f t="shared" si="1"/>
        <v>#DIV/0!</v>
      </c>
    </row>
    <row r="40" spans="1:17" ht="10.5" customHeight="1" hidden="1">
      <c r="A40" s="873" t="s">
        <v>218</v>
      </c>
      <c r="B40" s="874"/>
      <c r="C40" s="865" t="s">
        <v>245</v>
      </c>
      <c r="D40" s="865" t="s">
        <v>211</v>
      </c>
      <c r="E40" s="865" t="s">
        <v>212</v>
      </c>
      <c r="F40" s="865" t="s">
        <v>53</v>
      </c>
      <c r="G40" s="865" t="s">
        <v>199</v>
      </c>
      <c r="H40" s="880"/>
      <c r="I40" s="202"/>
      <c r="J40" s="196"/>
      <c r="K40" s="202"/>
      <c r="L40" s="332"/>
      <c r="N40" s="454">
        <f t="shared" si="0"/>
        <v>0</v>
      </c>
      <c r="O40" s="454">
        <f t="shared" si="0"/>
        <v>0</v>
      </c>
      <c r="P40" s="454" t="e">
        <f t="shared" si="1"/>
        <v>#DIV/0!</v>
      </c>
      <c r="Q40" s="454" t="e">
        <f t="shared" si="1"/>
        <v>#DIV/0!</v>
      </c>
    </row>
    <row r="41" spans="1:17" s="334" customFormat="1" ht="53.25" customHeight="1">
      <c r="A41" s="862" t="s">
        <v>55</v>
      </c>
      <c r="B41" s="863"/>
      <c r="C41" s="864" t="s">
        <v>245</v>
      </c>
      <c r="D41" s="864" t="s">
        <v>211</v>
      </c>
      <c r="E41" s="864" t="s">
        <v>223</v>
      </c>
      <c r="F41" s="864"/>
      <c r="G41" s="864"/>
      <c r="H41" s="881">
        <f>H42</f>
        <v>4143.53</v>
      </c>
      <c r="I41" s="203">
        <f>I42</f>
        <v>2123.4</v>
      </c>
      <c r="J41" s="204"/>
      <c r="K41" s="203">
        <f>K42</f>
        <v>3038.4</v>
      </c>
      <c r="L41" s="333">
        <f>L42</f>
        <v>3038.4</v>
      </c>
      <c r="N41" s="454">
        <f t="shared" si="0"/>
        <v>1105.1299999999997</v>
      </c>
      <c r="O41" s="454">
        <f t="shared" si="0"/>
        <v>-915</v>
      </c>
      <c r="P41" s="454">
        <f t="shared" si="1"/>
        <v>136.37210373880987</v>
      </c>
      <c r="Q41" s="454">
        <f t="shared" si="1"/>
        <v>69.88546603475514</v>
      </c>
    </row>
    <row r="42" spans="1:17" s="334" customFormat="1" ht="21">
      <c r="A42" s="867" t="s">
        <v>52</v>
      </c>
      <c r="B42" s="868"/>
      <c r="C42" s="864" t="s">
        <v>245</v>
      </c>
      <c r="D42" s="864" t="s">
        <v>211</v>
      </c>
      <c r="E42" s="864" t="s">
        <v>223</v>
      </c>
      <c r="F42" s="864" t="s">
        <v>453</v>
      </c>
      <c r="G42" s="864"/>
      <c r="H42" s="866">
        <f>H51+H43</f>
        <v>4143.53</v>
      </c>
      <c r="I42" s="198">
        <f>I51</f>
        <v>2123.4</v>
      </c>
      <c r="J42" s="213"/>
      <c r="K42" s="198">
        <f>K51</f>
        <v>3038.4</v>
      </c>
      <c r="L42" s="323">
        <f>L51</f>
        <v>3038.4</v>
      </c>
      <c r="N42" s="454">
        <f t="shared" si="0"/>
        <v>1105.1299999999997</v>
      </c>
      <c r="O42" s="454">
        <f t="shared" si="0"/>
        <v>-915</v>
      </c>
      <c r="P42" s="454">
        <f t="shared" si="1"/>
        <v>136.37210373880987</v>
      </c>
      <c r="Q42" s="454">
        <f t="shared" si="1"/>
        <v>69.88546603475514</v>
      </c>
    </row>
    <row r="43" spans="1:17" s="334" customFormat="1" ht="22.5">
      <c r="A43" s="870" t="s">
        <v>95</v>
      </c>
      <c r="B43" s="871"/>
      <c r="C43" s="865" t="s">
        <v>245</v>
      </c>
      <c r="D43" s="865" t="s">
        <v>211</v>
      </c>
      <c r="E43" s="865" t="s">
        <v>223</v>
      </c>
      <c r="F43" s="865" t="s">
        <v>454</v>
      </c>
      <c r="G43" s="865"/>
      <c r="H43" s="880">
        <f>H44</f>
        <v>0.7</v>
      </c>
      <c r="I43" s="198"/>
      <c r="J43" s="213"/>
      <c r="K43" s="198"/>
      <c r="L43" s="323"/>
      <c r="N43" s="454"/>
      <c r="O43" s="454"/>
      <c r="P43" s="454"/>
      <c r="Q43" s="454"/>
    </row>
    <row r="44" spans="1:17" s="334" customFormat="1" ht="64.5" customHeight="1">
      <c r="A44" s="882" t="s">
        <v>317</v>
      </c>
      <c r="B44" s="822"/>
      <c r="C44" s="865" t="s">
        <v>245</v>
      </c>
      <c r="D44" s="865" t="s">
        <v>211</v>
      </c>
      <c r="E44" s="865" t="s">
        <v>223</v>
      </c>
      <c r="F44" s="865" t="s">
        <v>455</v>
      </c>
      <c r="G44" s="864"/>
      <c r="H44" s="880">
        <f>H45</f>
        <v>0.7</v>
      </c>
      <c r="I44" s="198"/>
      <c r="J44" s="213"/>
      <c r="K44" s="198"/>
      <c r="L44" s="323"/>
      <c r="N44" s="454"/>
      <c r="O44" s="454"/>
      <c r="P44" s="454"/>
      <c r="Q44" s="454"/>
    </row>
    <row r="45" spans="1:17" s="334" customFormat="1" ht="26.25" customHeight="1">
      <c r="A45" s="873" t="s">
        <v>319</v>
      </c>
      <c r="B45" s="874"/>
      <c r="C45" s="865" t="s">
        <v>245</v>
      </c>
      <c r="D45" s="865" t="s">
        <v>211</v>
      </c>
      <c r="E45" s="865" t="s">
        <v>223</v>
      </c>
      <c r="F45" s="865" t="s">
        <v>455</v>
      </c>
      <c r="G45" s="865" t="s">
        <v>215</v>
      </c>
      <c r="H45" s="880">
        <v>0.7</v>
      </c>
      <c r="I45" s="198"/>
      <c r="J45" s="213"/>
      <c r="K45" s="198"/>
      <c r="L45" s="323"/>
      <c r="N45" s="454"/>
      <c r="O45" s="454"/>
      <c r="P45" s="454"/>
      <c r="Q45" s="454"/>
    </row>
    <row r="46" spans="1:17" s="334" customFormat="1" ht="18.75" hidden="1">
      <c r="A46" s="867"/>
      <c r="B46" s="868"/>
      <c r="C46" s="864"/>
      <c r="D46" s="864"/>
      <c r="E46" s="864"/>
      <c r="F46" s="864"/>
      <c r="G46" s="864"/>
      <c r="H46" s="866"/>
      <c r="I46" s="198"/>
      <c r="J46" s="213"/>
      <c r="K46" s="198"/>
      <c r="L46" s="323"/>
      <c r="N46" s="454"/>
      <c r="O46" s="454"/>
      <c r="P46" s="454"/>
      <c r="Q46" s="454"/>
    </row>
    <row r="47" spans="1:17" s="334" customFormat="1" ht="18.75" hidden="1">
      <c r="A47" s="867"/>
      <c r="B47" s="868"/>
      <c r="C47" s="864"/>
      <c r="D47" s="864"/>
      <c r="E47" s="864"/>
      <c r="F47" s="864"/>
      <c r="G47" s="864"/>
      <c r="H47" s="866"/>
      <c r="I47" s="198"/>
      <c r="J47" s="213"/>
      <c r="K47" s="198"/>
      <c r="L47" s="323"/>
      <c r="N47" s="454"/>
      <c r="O47" s="454"/>
      <c r="P47" s="454"/>
      <c r="Q47" s="454"/>
    </row>
    <row r="48" spans="1:17" s="334" customFormat="1" ht="18.75" hidden="1">
      <c r="A48" s="867"/>
      <c r="B48" s="868"/>
      <c r="C48" s="864"/>
      <c r="D48" s="864"/>
      <c r="E48" s="864"/>
      <c r="F48" s="864"/>
      <c r="G48" s="864"/>
      <c r="H48" s="866"/>
      <c r="I48" s="198"/>
      <c r="J48" s="213"/>
      <c r="K48" s="198"/>
      <c r="L48" s="323"/>
      <c r="N48" s="454"/>
      <c r="O48" s="454"/>
      <c r="P48" s="454"/>
      <c r="Q48" s="454"/>
    </row>
    <row r="49" spans="1:17" s="334" customFormat="1" ht="18.75" hidden="1">
      <c r="A49" s="867"/>
      <c r="B49" s="868"/>
      <c r="C49" s="864"/>
      <c r="D49" s="864"/>
      <c r="E49" s="864"/>
      <c r="F49" s="864"/>
      <c r="G49" s="864"/>
      <c r="H49" s="866"/>
      <c r="I49" s="198"/>
      <c r="J49" s="213"/>
      <c r="K49" s="198"/>
      <c r="L49" s="323"/>
      <c r="N49" s="454"/>
      <c r="O49" s="454"/>
      <c r="P49" s="454"/>
      <c r="Q49" s="454"/>
    </row>
    <row r="50" spans="1:17" s="334" customFormat="1" ht="18.75" hidden="1">
      <c r="A50" s="867"/>
      <c r="B50" s="868"/>
      <c r="C50" s="864"/>
      <c r="D50" s="864"/>
      <c r="E50" s="864"/>
      <c r="F50" s="864"/>
      <c r="G50" s="864"/>
      <c r="H50" s="866"/>
      <c r="I50" s="198"/>
      <c r="J50" s="213"/>
      <c r="K50" s="198"/>
      <c r="L50" s="323"/>
      <c r="N50" s="454"/>
      <c r="O50" s="454"/>
      <c r="P50" s="454"/>
      <c r="Q50" s="454"/>
    </row>
    <row r="51" spans="1:17" ht="12.75" customHeight="1">
      <c r="A51" s="870" t="s">
        <v>224</v>
      </c>
      <c r="B51" s="871"/>
      <c r="C51" s="865" t="s">
        <v>245</v>
      </c>
      <c r="D51" s="865" t="s">
        <v>211</v>
      </c>
      <c r="E51" s="865" t="s">
        <v>223</v>
      </c>
      <c r="F51" s="865" t="s">
        <v>445</v>
      </c>
      <c r="G51" s="865"/>
      <c r="H51" s="880">
        <f>H52+H57+H70</f>
        <v>4142.83</v>
      </c>
      <c r="I51" s="202">
        <f>I52+I57+I70</f>
        <v>2123.4</v>
      </c>
      <c r="J51" s="196"/>
      <c r="K51" s="202">
        <f>K52+K57+K70</f>
        <v>3038.4</v>
      </c>
      <c r="L51" s="332">
        <f>L52+L57+L70</f>
        <v>3038.4</v>
      </c>
      <c r="N51" s="454">
        <f t="shared" si="0"/>
        <v>1104.4299999999998</v>
      </c>
      <c r="O51" s="454">
        <f t="shared" si="0"/>
        <v>-915</v>
      </c>
      <c r="P51" s="454">
        <f t="shared" si="1"/>
        <v>136.349065297525</v>
      </c>
      <c r="Q51" s="454">
        <f t="shared" si="1"/>
        <v>69.88546603475514</v>
      </c>
    </row>
    <row r="52" spans="1:17" ht="22.5" hidden="1">
      <c r="A52" s="870" t="s">
        <v>442</v>
      </c>
      <c r="B52" s="871"/>
      <c r="C52" s="865" t="s">
        <v>245</v>
      </c>
      <c r="D52" s="865" t="s">
        <v>211</v>
      </c>
      <c r="E52" s="865" t="s">
        <v>223</v>
      </c>
      <c r="F52" s="865" t="s">
        <v>446</v>
      </c>
      <c r="G52" s="865"/>
      <c r="H52" s="875">
        <f>H53</f>
        <v>0</v>
      </c>
      <c r="I52" s="201">
        <f>I53</f>
        <v>0</v>
      </c>
      <c r="J52" s="196"/>
      <c r="K52" s="201">
        <f>K53</f>
        <v>634.1</v>
      </c>
      <c r="L52" s="330">
        <f>L53</f>
        <v>634.1</v>
      </c>
      <c r="N52" s="454">
        <f t="shared" si="0"/>
        <v>-634.1</v>
      </c>
      <c r="O52" s="454">
        <f t="shared" si="0"/>
        <v>-634.1</v>
      </c>
      <c r="P52" s="454">
        <f t="shared" si="1"/>
        <v>0</v>
      </c>
      <c r="Q52" s="454">
        <f t="shared" si="1"/>
        <v>0</v>
      </c>
    </row>
    <row r="53" spans="1:17" ht="82.5" customHeight="1" hidden="1">
      <c r="A53" s="876" t="s">
        <v>198</v>
      </c>
      <c r="B53" s="877"/>
      <c r="C53" s="865" t="s">
        <v>245</v>
      </c>
      <c r="D53" s="865" t="s">
        <v>211</v>
      </c>
      <c r="E53" s="865" t="s">
        <v>223</v>
      </c>
      <c r="F53" s="865" t="s">
        <v>446</v>
      </c>
      <c r="G53" s="865" t="s">
        <v>199</v>
      </c>
      <c r="H53" s="875"/>
      <c r="I53" s="201"/>
      <c r="J53" s="196"/>
      <c r="K53" s="201">
        <v>634.1</v>
      </c>
      <c r="L53" s="330">
        <v>634.1</v>
      </c>
      <c r="N53" s="454">
        <f t="shared" si="0"/>
        <v>-634.1</v>
      </c>
      <c r="O53" s="454">
        <f t="shared" si="0"/>
        <v>-634.1</v>
      </c>
      <c r="P53" s="454">
        <f t="shared" si="1"/>
        <v>0</v>
      </c>
      <c r="Q53" s="454">
        <f t="shared" si="1"/>
        <v>0</v>
      </c>
    </row>
    <row r="54" spans="1:17" ht="22.5" hidden="1">
      <c r="A54" s="870" t="s">
        <v>442</v>
      </c>
      <c r="B54" s="871"/>
      <c r="C54" s="865" t="s">
        <v>245</v>
      </c>
      <c r="D54" s="865" t="s">
        <v>211</v>
      </c>
      <c r="E54" s="865" t="s">
        <v>223</v>
      </c>
      <c r="F54" s="865" t="s">
        <v>447</v>
      </c>
      <c r="G54" s="865" t="s">
        <v>199</v>
      </c>
      <c r="H54" s="875" t="s">
        <v>269</v>
      </c>
      <c r="I54" s="201" t="s">
        <v>269</v>
      </c>
      <c r="J54" s="196"/>
      <c r="K54" s="201" t="s">
        <v>269</v>
      </c>
      <c r="L54" s="330" t="s">
        <v>269</v>
      </c>
      <c r="N54" s="454">
        <f t="shared" si="0"/>
        <v>0</v>
      </c>
      <c r="O54" s="454">
        <f t="shared" si="0"/>
        <v>0</v>
      </c>
      <c r="P54" s="454">
        <f t="shared" si="1"/>
        <v>100</v>
      </c>
      <c r="Q54" s="454">
        <f t="shared" si="1"/>
        <v>100</v>
      </c>
    </row>
    <row r="55" spans="1:17" ht="18.75" hidden="1">
      <c r="A55" s="873" t="s">
        <v>444</v>
      </c>
      <c r="B55" s="874"/>
      <c r="C55" s="865" t="s">
        <v>245</v>
      </c>
      <c r="D55" s="865" t="s">
        <v>211</v>
      </c>
      <c r="E55" s="865" t="s">
        <v>223</v>
      </c>
      <c r="F55" s="865" t="s">
        <v>448</v>
      </c>
      <c r="G55" s="865" t="s">
        <v>199</v>
      </c>
      <c r="H55" s="875" t="s">
        <v>270</v>
      </c>
      <c r="I55" s="201" t="s">
        <v>270</v>
      </c>
      <c r="J55" s="196"/>
      <c r="K55" s="201" t="s">
        <v>270</v>
      </c>
      <c r="L55" s="330" t="s">
        <v>270</v>
      </c>
      <c r="N55" s="454">
        <f t="shared" si="0"/>
        <v>0</v>
      </c>
      <c r="O55" s="454">
        <f t="shared" si="0"/>
        <v>0</v>
      </c>
      <c r="P55" s="454">
        <f t="shared" si="1"/>
        <v>100</v>
      </c>
      <c r="Q55" s="454">
        <f t="shared" si="1"/>
        <v>100</v>
      </c>
    </row>
    <row r="56" spans="1:17" ht="22.5" hidden="1">
      <c r="A56" s="870" t="s">
        <v>442</v>
      </c>
      <c r="B56" s="871"/>
      <c r="C56" s="865" t="s">
        <v>245</v>
      </c>
      <c r="D56" s="865" t="s">
        <v>211</v>
      </c>
      <c r="E56" s="865" t="s">
        <v>223</v>
      </c>
      <c r="F56" s="865" t="s">
        <v>449</v>
      </c>
      <c r="G56" s="865" t="s">
        <v>199</v>
      </c>
      <c r="H56" s="875" t="s">
        <v>271</v>
      </c>
      <c r="I56" s="201" t="s">
        <v>271</v>
      </c>
      <c r="J56" s="196"/>
      <c r="K56" s="201" t="s">
        <v>271</v>
      </c>
      <c r="L56" s="330" t="s">
        <v>271</v>
      </c>
      <c r="N56" s="454">
        <f t="shared" si="0"/>
        <v>0</v>
      </c>
      <c r="O56" s="454">
        <f t="shared" si="0"/>
        <v>0</v>
      </c>
      <c r="P56" s="454">
        <f t="shared" si="1"/>
        <v>100</v>
      </c>
      <c r="Q56" s="454">
        <f t="shared" si="1"/>
        <v>100</v>
      </c>
    </row>
    <row r="57" spans="1:17" ht="15.75" customHeight="1">
      <c r="A57" s="873" t="s">
        <v>444</v>
      </c>
      <c r="B57" s="874"/>
      <c r="C57" s="865" t="s">
        <v>245</v>
      </c>
      <c r="D57" s="865" t="s">
        <v>211</v>
      </c>
      <c r="E57" s="865" t="s">
        <v>223</v>
      </c>
      <c r="F57" s="865" t="s">
        <v>450</v>
      </c>
      <c r="G57" s="865"/>
      <c r="H57" s="875">
        <f>H58+H59+H69</f>
        <v>4142.83</v>
      </c>
      <c r="I57" s="201">
        <f>I58+I59+I69</f>
        <v>2123.4</v>
      </c>
      <c r="J57" s="196"/>
      <c r="K57" s="201">
        <f>K58+K59+K69</f>
        <v>2404.3</v>
      </c>
      <c r="L57" s="330">
        <f>L58+L59+L69</f>
        <v>2404.3</v>
      </c>
      <c r="N57" s="454">
        <f t="shared" si="0"/>
        <v>1738.5299999999997</v>
      </c>
      <c r="O57" s="454">
        <f t="shared" si="0"/>
        <v>-280.9000000000001</v>
      </c>
      <c r="P57" s="454">
        <f t="shared" si="1"/>
        <v>172.3091960237907</v>
      </c>
      <c r="Q57" s="454">
        <f t="shared" si="1"/>
        <v>88.31676579461796</v>
      </c>
    </row>
    <row r="58" spans="1:17" ht="73.5" customHeight="1">
      <c r="A58" s="876" t="s">
        <v>198</v>
      </c>
      <c r="B58" s="877"/>
      <c r="C58" s="865" t="s">
        <v>245</v>
      </c>
      <c r="D58" s="865" t="s">
        <v>211</v>
      </c>
      <c r="E58" s="865" t="s">
        <v>223</v>
      </c>
      <c r="F58" s="865" t="s">
        <v>450</v>
      </c>
      <c r="G58" s="865" t="s">
        <v>199</v>
      </c>
      <c r="H58" s="875">
        <v>3477.63</v>
      </c>
      <c r="I58" s="201">
        <v>1750</v>
      </c>
      <c r="J58" s="207"/>
      <c r="K58" s="201">
        <v>2099.8</v>
      </c>
      <c r="L58" s="330">
        <v>2099.8</v>
      </c>
      <c r="N58" s="454">
        <f t="shared" si="0"/>
        <v>1377.83</v>
      </c>
      <c r="O58" s="454">
        <f t="shared" si="0"/>
        <v>-349.8000000000002</v>
      </c>
      <c r="P58" s="454">
        <f t="shared" si="1"/>
        <v>165.61720163825123</v>
      </c>
      <c r="Q58" s="454">
        <f t="shared" si="1"/>
        <v>83.34127059719972</v>
      </c>
    </row>
    <row r="59" spans="1:17" ht="25.5" customHeight="1">
      <c r="A59" s="873" t="s">
        <v>319</v>
      </c>
      <c r="B59" s="874"/>
      <c r="C59" s="865" t="s">
        <v>245</v>
      </c>
      <c r="D59" s="865" t="s">
        <v>211</v>
      </c>
      <c r="E59" s="865" t="s">
        <v>223</v>
      </c>
      <c r="F59" s="865" t="s">
        <v>450</v>
      </c>
      <c r="G59" s="865" t="s">
        <v>215</v>
      </c>
      <c r="H59" s="883">
        <v>649.2</v>
      </c>
      <c r="I59" s="884">
        <v>372.4</v>
      </c>
      <c r="J59" s="196"/>
      <c r="K59" s="201">
        <v>294.5</v>
      </c>
      <c r="L59" s="330">
        <v>294.5</v>
      </c>
      <c r="N59" s="454">
        <f t="shared" si="0"/>
        <v>354.70000000000005</v>
      </c>
      <c r="O59" s="454">
        <f t="shared" si="0"/>
        <v>77.89999999999998</v>
      </c>
      <c r="P59" s="454">
        <f t="shared" si="1"/>
        <v>220.4414261460102</v>
      </c>
      <c r="Q59" s="454">
        <f t="shared" si="1"/>
        <v>126.4516129032258</v>
      </c>
    </row>
    <row r="60" spans="1:17" ht="18.75" hidden="1">
      <c r="A60" s="873" t="s">
        <v>54</v>
      </c>
      <c r="B60" s="874"/>
      <c r="C60" s="865" t="s">
        <v>245</v>
      </c>
      <c r="D60" s="865" t="s">
        <v>211</v>
      </c>
      <c r="E60" s="865" t="s">
        <v>223</v>
      </c>
      <c r="F60" s="865" t="s">
        <v>450</v>
      </c>
      <c r="G60" s="865" t="s">
        <v>215</v>
      </c>
      <c r="H60" s="883" t="s">
        <v>272</v>
      </c>
      <c r="I60" s="884" t="s">
        <v>272</v>
      </c>
      <c r="J60" s="196"/>
      <c r="K60" s="201" t="s">
        <v>272</v>
      </c>
      <c r="L60" s="330" t="s">
        <v>272</v>
      </c>
      <c r="N60" s="454">
        <f t="shared" si="0"/>
        <v>0</v>
      </c>
      <c r="O60" s="454">
        <f t="shared" si="0"/>
        <v>0</v>
      </c>
      <c r="P60" s="454">
        <f t="shared" si="1"/>
        <v>100</v>
      </c>
      <c r="Q60" s="454">
        <f t="shared" si="1"/>
        <v>100</v>
      </c>
    </row>
    <row r="61" spans="1:17" ht="18.75" hidden="1">
      <c r="A61" s="873" t="s">
        <v>225</v>
      </c>
      <c r="B61" s="874"/>
      <c r="C61" s="865" t="s">
        <v>245</v>
      </c>
      <c r="D61" s="865" t="s">
        <v>211</v>
      </c>
      <c r="E61" s="865" t="s">
        <v>223</v>
      </c>
      <c r="F61" s="865" t="s">
        <v>450</v>
      </c>
      <c r="G61" s="865" t="s">
        <v>215</v>
      </c>
      <c r="H61" s="883" t="s">
        <v>272</v>
      </c>
      <c r="I61" s="884" t="s">
        <v>272</v>
      </c>
      <c r="J61" s="196"/>
      <c r="K61" s="201" t="s">
        <v>272</v>
      </c>
      <c r="L61" s="330" t="s">
        <v>272</v>
      </c>
      <c r="N61" s="454">
        <f t="shared" si="0"/>
        <v>0</v>
      </c>
      <c r="O61" s="454">
        <f t="shared" si="0"/>
        <v>0</v>
      </c>
      <c r="P61" s="454">
        <f t="shared" si="1"/>
        <v>100</v>
      </c>
      <c r="Q61" s="454">
        <f t="shared" si="1"/>
        <v>100</v>
      </c>
    </row>
    <row r="62" spans="1:17" ht="18.75" hidden="1">
      <c r="A62" s="873" t="s">
        <v>226</v>
      </c>
      <c r="B62" s="874"/>
      <c r="C62" s="865" t="s">
        <v>245</v>
      </c>
      <c r="D62" s="865" t="s">
        <v>211</v>
      </c>
      <c r="E62" s="865" t="s">
        <v>223</v>
      </c>
      <c r="F62" s="865" t="s">
        <v>450</v>
      </c>
      <c r="G62" s="865" t="s">
        <v>215</v>
      </c>
      <c r="H62" s="883" t="s">
        <v>273</v>
      </c>
      <c r="I62" s="884" t="s">
        <v>273</v>
      </c>
      <c r="J62" s="196"/>
      <c r="K62" s="201" t="s">
        <v>273</v>
      </c>
      <c r="L62" s="330" t="s">
        <v>273</v>
      </c>
      <c r="N62" s="454">
        <f t="shared" si="0"/>
        <v>0</v>
      </c>
      <c r="O62" s="454">
        <f t="shared" si="0"/>
        <v>0</v>
      </c>
      <c r="P62" s="454">
        <f t="shared" si="1"/>
        <v>100</v>
      </c>
      <c r="Q62" s="454">
        <f t="shared" si="1"/>
        <v>100</v>
      </c>
    </row>
    <row r="63" spans="1:17" ht="18.75" hidden="1">
      <c r="A63" s="870" t="s">
        <v>227</v>
      </c>
      <c r="B63" s="871"/>
      <c r="C63" s="865" t="s">
        <v>245</v>
      </c>
      <c r="D63" s="865" t="s">
        <v>211</v>
      </c>
      <c r="E63" s="865" t="s">
        <v>223</v>
      </c>
      <c r="F63" s="865" t="s">
        <v>450</v>
      </c>
      <c r="G63" s="865" t="s">
        <v>215</v>
      </c>
      <c r="H63" s="885">
        <v>132.1</v>
      </c>
      <c r="I63" s="886">
        <v>132.1</v>
      </c>
      <c r="J63" s="196"/>
      <c r="K63" s="205">
        <v>132.1</v>
      </c>
      <c r="L63" s="455">
        <v>132.1</v>
      </c>
      <c r="N63" s="454">
        <f t="shared" si="0"/>
        <v>0</v>
      </c>
      <c r="O63" s="454">
        <f t="shared" si="0"/>
        <v>0</v>
      </c>
      <c r="P63" s="454">
        <f t="shared" si="1"/>
        <v>100</v>
      </c>
      <c r="Q63" s="454">
        <f t="shared" si="1"/>
        <v>100</v>
      </c>
    </row>
    <row r="64" spans="1:17" ht="18.75" hidden="1">
      <c r="A64" s="870" t="s">
        <v>228</v>
      </c>
      <c r="B64" s="871"/>
      <c r="C64" s="865" t="s">
        <v>245</v>
      </c>
      <c r="D64" s="865" t="s">
        <v>211</v>
      </c>
      <c r="E64" s="865" t="s">
        <v>223</v>
      </c>
      <c r="F64" s="865" t="s">
        <v>450</v>
      </c>
      <c r="G64" s="865" t="s">
        <v>215</v>
      </c>
      <c r="H64" s="885">
        <v>41.5</v>
      </c>
      <c r="I64" s="886">
        <v>41.5</v>
      </c>
      <c r="J64" s="196"/>
      <c r="K64" s="205">
        <v>41.5</v>
      </c>
      <c r="L64" s="455">
        <v>41.5</v>
      </c>
      <c r="N64" s="454">
        <f t="shared" si="0"/>
        <v>0</v>
      </c>
      <c r="O64" s="454">
        <f t="shared" si="0"/>
        <v>0</v>
      </c>
      <c r="P64" s="454">
        <f t="shared" si="1"/>
        <v>100</v>
      </c>
      <c r="Q64" s="454">
        <f t="shared" si="1"/>
        <v>100</v>
      </c>
    </row>
    <row r="65" spans="1:17" ht="18.75" hidden="1">
      <c r="A65" s="870" t="s">
        <v>230</v>
      </c>
      <c r="B65" s="871"/>
      <c r="C65" s="865" t="s">
        <v>245</v>
      </c>
      <c r="D65" s="865" t="s">
        <v>211</v>
      </c>
      <c r="E65" s="865" t="s">
        <v>223</v>
      </c>
      <c r="F65" s="865" t="s">
        <v>450</v>
      </c>
      <c r="G65" s="865" t="s">
        <v>215</v>
      </c>
      <c r="H65" s="883" t="s">
        <v>274</v>
      </c>
      <c r="I65" s="884" t="s">
        <v>274</v>
      </c>
      <c r="J65" s="196"/>
      <c r="K65" s="201" t="s">
        <v>274</v>
      </c>
      <c r="L65" s="330" t="s">
        <v>274</v>
      </c>
      <c r="N65" s="454">
        <f t="shared" si="0"/>
        <v>0</v>
      </c>
      <c r="O65" s="454">
        <f t="shared" si="0"/>
        <v>0</v>
      </c>
      <c r="P65" s="454">
        <f t="shared" si="1"/>
        <v>100</v>
      </c>
      <c r="Q65" s="454">
        <f t="shared" si="1"/>
        <v>100</v>
      </c>
    </row>
    <row r="66" spans="1:17" ht="18.75" hidden="1">
      <c r="A66" s="887" t="s">
        <v>56</v>
      </c>
      <c r="B66" s="888"/>
      <c r="C66" s="865" t="s">
        <v>245</v>
      </c>
      <c r="D66" s="865" t="s">
        <v>211</v>
      </c>
      <c r="E66" s="865" t="s">
        <v>223</v>
      </c>
      <c r="F66" s="865" t="s">
        <v>450</v>
      </c>
      <c r="G66" s="865" t="s">
        <v>215</v>
      </c>
      <c r="H66" s="883" t="s">
        <v>275</v>
      </c>
      <c r="I66" s="884" t="s">
        <v>275</v>
      </c>
      <c r="J66" s="196"/>
      <c r="K66" s="201" t="s">
        <v>275</v>
      </c>
      <c r="L66" s="330" t="s">
        <v>275</v>
      </c>
      <c r="N66" s="454">
        <f t="shared" si="0"/>
        <v>0</v>
      </c>
      <c r="O66" s="454">
        <f t="shared" si="0"/>
        <v>0</v>
      </c>
      <c r="P66" s="454">
        <f t="shared" si="1"/>
        <v>100</v>
      </c>
      <c r="Q66" s="454">
        <f t="shared" si="1"/>
        <v>100</v>
      </c>
    </row>
    <row r="67" spans="1:17" ht="18.75" hidden="1">
      <c r="A67" s="887" t="s">
        <v>233</v>
      </c>
      <c r="B67" s="888"/>
      <c r="C67" s="865" t="s">
        <v>245</v>
      </c>
      <c r="D67" s="865" t="s">
        <v>211</v>
      </c>
      <c r="E67" s="865" t="s">
        <v>223</v>
      </c>
      <c r="F67" s="865" t="s">
        <v>450</v>
      </c>
      <c r="G67" s="865" t="s">
        <v>215</v>
      </c>
      <c r="H67" s="883" t="s">
        <v>275</v>
      </c>
      <c r="I67" s="884" t="s">
        <v>275</v>
      </c>
      <c r="J67" s="196"/>
      <c r="K67" s="201" t="s">
        <v>275</v>
      </c>
      <c r="L67" s="330" t="s">
        <v>275</v>
      </c>
      <c r="N67" s="454">
        <f t="shared" si="0"/>
        <v>0</v>
      </c>
      <c r="O67" s="454">
        <f t="shared" si="0"/>
        <v>0</v>
      </c>
      <c r="P67" s="454">
        <f t="shared" si="1"/>
        <v>100</v>
      </c>
      <c r="Q67" s="454">
        <f t="shared" si="1"/>
        <v>100</v>
      </c>
    </row>
    <row r="68" spans="1:17" ht="13.5" customHeight="1" hidden="1">
      <c r="A68" s="873" t="s">
        <v>234</v>
      </c>
      <c r="B68" s="874"/>
      <c r="C68" s="865" t="s">
        <v>245</v>
      </c>
      <c r="D68" s="865" t="s">
        <v>211</v>
      </c>
      <c r="E68" s="865" t="s">
        <v>223</v>
      </c>
      <c r="F68" s="865" t="s">
        <v>450</v>
      </c>
      <c r="G68" s="865" t="s">
        <v>215</v>
      </c>
      <c r="H68" s="883">
        <v>0</v>
      </c>
      <c r="I68" s="884">
        <v>2</v>
      </c>
      <c r="J68" s="196"/>
      <c r="K68" s="201">
        <v>2</v>
      </c>
      <c r="L68" s="330">
        <v>2</v>
      </c>
      <c r="N68" s="454">
        <f t="shared" si="0"/>
        <v>-2</v>
      </c>
      <c r="O68" s="454">
        <f t="shared" si="0"/>
        <v>0</v>
      </c>
      <c r="P68" s="454">
        <f t="shared" si="1"/>
        <v>0</v>
      </c>
      <c r="Q68" s="454">
        <f t="shared" si="1"/>
        <v>100</v>
      </c>
    </row>
    <row r="69" spans="1:17" ht="13.5" customHeight="1">
      <c r="A69" s="870" t="s">
        <v>201</v>
      </c>
      <c r="B69" s="871"/>
      <c r="C69" s="865" t="s">
        <v>245</v>
      </c>
      <c r="D69" s="865" t="s">
        <v>211</v>
      </c>
      <c r="E69" s="865" t="s">
        <v>223</v>
      </c>
      <c r="F69" s="865" t="s">
        <v>450</v>
      </c>
      <c r="G69" s="865" t="s">
        <v>202</v>
      </c>
      <c r="H69" s="889">
        <v>16</v>
      </c>
      <c r="I69" s="890">
        <v>1</v>
      </c>
      <c r="J69" s="196"/>
      <c r="K69" s="200">
        <v>10</v>
      </c>
      <c r="L69" s="328">
        <v>10</v>
      </c>
      <c r="N69" s="454">
        <f t="shared" si="0"/>
        <v>6</v>
      </c>
      <c r="O69" s="454">
        <f t="shared" si="0"/>
        <v>-9</v>
      </c>
      <c r="P69" s="454">
        <f t="shared" si="1"/>
        <v>160</v>
      </c>
      <c r="Q69" s="454">
        <f t="shared" si="1"/>
        <v>10</v>
      </c>
    </row>
    <row r="70" spans="1:17" ht="33.75" hidden="1">
      <c r="A70" s="878" t="s">
        <v>348</v>
      </c>
      <c r="B70" s="879"/>
      <c r="C70" s="865" t="s">
        <v>245</v>
      </c>
      <c r="D70" s="865" t="s">
        <v>211</v>
      </c>
      <c r="E70" s="865" t="s">
        <v>223</v>
      </c>
      <c r="F70" s="865" t="s">
        <v>349</v>
      </c>
      <c r="G70" s="865"/>
      <c r="H70" s="872">
        <f>H71+H72</f>
        <v>0</v>
      </c>
      <c r="I70" s="200">
        <f>I71+I72</f>
        <v>0</v>
      </c>
      <c r="J70" s="196"/>
      <c r="K70" s="200">
        <f>K71+K72</f>
        <v>0</v>
      </c>
      <c r="L70" s="328">
        <f>L71+L72</f>
        <v>0</v>
      </c>
      <c r="N70" s="454">
        <f t="shared" si="0"/>
        <v>0</v>
      </c>
      <c r="O70" s="454">
        <f t="shared" si="0"/>
        <v>0</v>
      </c>
      <c r="P70" s="454" t="e">
        <f t="shared" si="1"/>
        <v>#DIV/0!</v>
      </c>
      <c r="Q70" s="454" t="e">
        <f t="shared" si="1"/>
        <v>#DIV/0!</v>
      </c>
    </row>
    <row r="71" spans="1:17" ht="62.25" customHeight="1" hidden="1">
      <c r="A71" s="876" t="s">
        <v>198</v>
      </c>
      <c r="B71" s="877"/>
      <c r="C71" s="865" t="s">
        <v>245</v>
      </c>
      <c r="D71" s="865" t="s">
        <v>211</v>
      </c>
      <c r="E71" s="865" t="s">
        <v>223</v>
      </c>
      <c r="F71" s="865" t="s">
        <v>349</v>
      </c>
      <c r="G71" s="865" t="s">
        <v>199</v>
      </c>
      <c r="H71" s="875"/>
      <c r="I71" s="206"/>
      <c r="J71" s="196"/>
      <c r="K71" s="206"/>
      <c r="L71" s="336"/>
      <c r="N71" s="454">
        <f t="shared" si="0"/>
        <v>0</v>
      </c>
      <c r="O71" s="454">
        <f t="shared" si="0"/>
        <v>0</v>
      </c>
      <c r="P71" s="454" t="e">
        <f t="shared" si="1"/>
        <v>#DIV/0!</v>
      </c>
      <c r="Q71" s="454" t="e">
        <f t="shared" si="1"/>
        <v>#DIV/0!</v>
      </c>
    </row>
    <row r="72" spans="1:17" ht="33" customHeight="1" hidden="1">
      <c r="A72" s="873" t="s">
        <v>319</v>
      </c>
      <c r="B72" s="874"/>
      <c r="C72" s="865" t="s">
        <v>245</v>
      </c>
      <c r="D72" s="865" t="s">
        <v>211</v>
      </c>
      <c r="E72" s="865" t="s">
        <v>223</v>
      </c>
      <c r="F72" s="865" t="s">
        <v>349</v>
      </c>
      <c r="G72" s="865" t="s">
        <v>215</v>
      </c>
      <c r="H72" s="875"/>
      <c r="I72" s="206"/>
      <c r="J72" s="196"/>
      <c r="K72" s="206"/>
      <c r="L72" s="336"/>
      <c r="N72" s="454">
        <f t="shared" si="0"/>
        <v>0</v>
      </c>
      <c r="O72" s="454">
        <f t="shared" si="0"/>
        <v>0</v>
      </c>
      <c r="P72" s="454" t="e">
        <f t="shared" si="1"/>
        <v>#DIV/0!</v>
      </c>
      <c r="Q72" s="454" t="e">
        <f t="shared" si="1"/>
        <v>#DIV/0!</v>
      </c>
    </row>
    <row r="73" spans="1:17" ht="12" customHeight="1">
      <c r="A73" s="862" t="s">
        <v>118</v>
      </c>
      <c r="B73" s="863"/>
      <c r="C73" s="864" t="s">
        <v>245</v>
      </c>
      <c r="D73" s="864" t="s">
        <v>211</v>
      </c>
      <c r="E73" s="864" t="s">
        <v>254</v>
      </c>
      <c r="F73" s="864"/>
      <c r="G73" s="864"/>
      <c r="H73" s="891">
        <f aca="true" t="shared" si="2" ref="H73:L75">H74</f>
        <v>201.2</v>
      </c>
      <c r="I73" s="208">
        <f t="shared" si="2"/>
        <v>0</v>
      </c>
      <c r="J73" s="196"/>
      <c r="K73" s="208">
        <f t="shared" si="2"/>
        <v>0</v>
      </c>
      <c r="L73" s="337">
        <f t="shared" si="2"/>
        <v>0</v>
      </c>
      <c r="N73" s="454">
        <f t="shared" si="0"/>
        <v>201.2</v>
      </c>
      <c r="O73" s="454">
        <f t="shared" si="0"/>
        <v>0</v>
      </c>
      <c r="P73" s="454" t="e">
        <f t="shared" si="1"/>
        <v>#DIV/0!</v>
      </c>
      <c r="Q73" s="454" t="e">
        <f t="shared" si="1"/>
        <v>#DIV/0!</v>
      </c>
    </row>
    <row r="74" spans="1:17" ht="12" customHeight="1">
      <c r="A74" s="873" t="s">
        <v>276</v>
      </c>
      <c r="B74" s="874"/>
      <c r="C74" s="865" t="s">
        <v>245</v>
      </c>
      <c r="D74" s="865" t="s">
        <v>211</v>
      </c>
      <c r="E74" s="865" t="s">
        <v>254</v>
      </c>
      <c r="F74" s="865" t="s">
        <v>369</v>
      </c>
      <c r="G74" s="865"/>
      <c r="H74" s="880">
        <f t="shared" si="2"/>
        <v>201.2</v>
      </c>
      <c r="I74" s="202">
        <f t="shared" si="2"/>
        <v>0</v>
      </c>
      <c r="J74" s="196"/>
      <c r="K74" s="202">
        <f t="shared" si="2"/>
        <v>0</v>
      </c>
      <c r="L74" s="332">
        <f t="shared" si="2"/>
        <v>0</v>
      </c>
      <c r="N74" s="454">
        <f t="shared" si="0"/>
        <v>201.2</v>
      </c>
      <c r="O74" s="454">
        <f t="shared" si="0"/>
        <v>0</v>
      </c>
      <c r="P74" s="454" t="e">
        <f t="shared" si="1"/>
        <v>#DIV/0!</v>
      </c>
      <c r="Q74" s="454" t="e">
        <f t="shared" si="1"/>
        <v>#DIV/0!</v>
      </c>
    </row>
    <row r="75" spans="1:17" ht="25.5" customHeight="1">
      <c r="A75" s="873" t="s">
        <v>397</v>
      </c>
      <c r="B75" s="874"/>
      <c r="C75" s="865" t="s">
        <v>245</v>
      </c>
      <c r="D75" s="865" t="s">
        <v>211</v>
      </c>
      <c r="E75" s="865" t="s">
        <v>254</v>
      </c>
      <c r="F75" s="865" t="s">
        <v>398</v>
      </c>
      <c r="G75" s="865"/>
      <c r="H75" s="880">
        <f t="shared" si="2"/>
        <v>201.2</v>
      </c>
      <c r="I75" s="202">
        <f t="shared" si="2"/>
        <v>0</v>
      </c>
      <c r="J75" s="196"/>
      <c r="K75" s="202">
        <f t="shared" si="2"/>
        <v>0</v>
      </c>
      <c r="L75" s="332">
        <f t="shared" si="2"/>
        <v>0</v>
      </c>
      <c r="N75" s="454">
        <f t="shared" si="0"/>
        <v>201.2</v>
      </c>
      <c r="O75" s="454">
        <f t="shared" si="0"/>
        <v>0</v>
      </c>
      <c r="P75" s="454" t="e">
        <f t="shared" si="1"/>
        <v>#DIV/0!</v>
      </c>
      <c r="Q75" s="454" t="e">
        <f t="shared" si="1"/>
        <v>#DIV/0!</v>
      </c>
    </row>
    <row r="76" spans="1:17" ht="13.5" customHeight="1">
      <c r="A76" s="873" t="s">
        <v>201</v>
      </c>
      <c r="B76" s="874"/>
      <c r="C76" s="865" t="s">
        <v>245</v>
      </c>
      <c r="D76" s="865" t="s">
        <v>211</v>
      </c>
      <c r="E76" s="865" t="s">
        <v>254</v>
      </c>
      <c r="F76" s="865" t="s">
        <v>398</v>
      </c>
      <c r="G76" s="865" t="s">
        <v>202</v>
      </c>
      <c r="H76" s="880">
        <v>201.2</v>
      </c>
      <c r="I76" s="202"/>
      <c r="J76" s="196"/>
      <c r="K76" s="202"/>
      <c r="L76" s="332"/>
      <c r="N76" s="454">
        <f t="shared" si="0"/>
        <v>201.2</v>
      </c>
      <c r="O76" s="454">
        <f t="shared" si="0"/>
        <v>0</v>
      </c>
      <c r="P76" s="454" t="e">
        <f t="shared" si="1"/>
        <v>#DIV/0!</v>
      </c>
      <c r="Q76" s="454" t="e">
        <f t="shared" si="1"/>
        <v>#DIV/0!</v>
      </c>
    </row>
    <row r="77" spans="1:17" s="334" customFormat="1" ht="11.25" customHeight="1">
      <c r="A77" s="862" t="s">
        <v>240</v>
      </c>
      <c r="B77" s="863"/>
      <c r="C77" s="864" t="s">
        <v>245</v>
      </c>
      <c r="D77" s="864" t="s">
        <v>211</v>
      </c>
      <c r="E77" s="864" t="s">
        <v>236</v>
      </c>
      <c r="F77" s="864"/>
      <c r="G77" s="864"/>
      <c r="H77" s="881">
        <f>H78</f>
        <v>10</v>
      </c>
      <c r="I77" s="203">
        <f>I78</f>
        <v>1</v>
      </c>
      <c r="J77" s="204"/>
      <c r="K77" s="203">
        <f>K78</f>
        <v>1</v>
      </c>
      <c r="L77" s="333">
        <f>L78</f>
        <v>1</v>
      </c>
      <c r="N77" s="454">
        <f t="shared" si="0"/>
        <v>9</v>
      </c>
      <c r="O77" s="454">
        <f t="shared" si="0"/>
        <v>0</v>
      </c>
      <c r="P77" s="454">
        <f t="shared" si="1"/>
        <v>1000</v>
      </c>
      <c r="Q77" s="454">
        <f t="shared" si="1"/>
        <v>100</v>
      </c>
    </row>
    <row r="78" spans="1:17" ht="12.75" customHeight="1">
      <c r="A78" s="870" t="s">
        <v>240</v>
      </c>
      <c r="B78" s="871"/>
      <c r="C78" s="865" t="s">
        <v>245</v>
      </c>
      <c r="D78" s="865" t="s">
        <v>211</v>
      </c>
      <c r="E78" s="865" t="s">
        <v>236</v>
      </c>
      <c r="F78" s="865" t="s">
        <v>451</v>
      </c>
      <c r="G78" s="865"/>
      <c r="H78" s="880">
        <f>H79</f>
        <v>10</v>
      </c>
      <c r="I78" s="202">
        <f>I79</f>
        <v>1</v>
      </c>
      <c r="J78" s="196"/>
      <c r="K78" s="202">
        <f>K79</f>
        <v>1</v>
      </c>
      <c r="L78" s="332">
        <f>L79</f>
        <v>1</v>
      </c>
      <c r="N78" s="454">
        <f t="shared" si="0"/>
        <v>9</v>
      </c>
      <c r="O78" s="454">
        <f t="shared" si="0"/>
        <v>0</v>
      </c>
      <c r="P78" s="454">
        <f t="shared" si="1"/>
        <v>1000</v>
      </c>
      <c r="Q78" s="454">
        <f t="shared" si="1"/>
        <v>100</v>
      </c>
    </row>
    <row r="79" spans="1:17" ht="15" customHeight="1">
      <c r="A79" s="873" t="s">
        <v>244</v>
      </c>
      <c r="B79" s="874"/>
      <c r="C79" s="865" t="s">
        <v>245</v>
      </c>
      <c r="D79" s="865" t="s">
        <v>211</v>
      </c>
      <c r="E79" s="865" t="s">
        <v>236</v>
      </c>
      <c r="F79" s="865" t="s">
        <v>16</v>
      </c>
      <c r="G79" s="865"/>
      <c r="H79" s="872">
        <f>H81</f>
        <v>10</v>
      </c>
      <c r="I79" s="200">
        <f>I81</f>
        <v>1</v>
      </c>
      <c r="J79" s="196"/>
      <c r="K79" s="200">
        <f>K81</f>
        <v>1</v>
      </c>
      <c r="L79" s="328">
        <f>L81</f>
        <v>1</v>
      </c>
      <c r="N79" s="454">
        <f t="shared" si="0"/>
        <v>9</v>
      </c>
      <c r="O79" s="454">
        <f t="shared" si="0"/>
        <v>0</v>
      </c>
      <c r="P79" s="454">
        <f t="shared" si="1"/>
        <v>1000</v>
      </c>
      <c r="Q79" s="454">
        <f t="shared" si="1"/>
        <v>100</v>
      </c>
    </row>
    <row r="80" spans="1:17" ht="27" customHeight="1">
      <c r="A80" s="873" t="s">
        <v>38</v>
      </c>
      <c r="B80" s="874"/>
      <c r="C80" s="865" t="s">
        <v>245</v>
      </c>
      <c r="D80" s="865" t="s">
        <v>211</v>
      </c>
      <c r="E80" s="865" t="s">
        <v>236</v>
      </c>
      <c r="F80" s="865" t="s">
        <v>17</v>
      </c>
      <c r="G80" s="865"/>
      <c r="H80" s="872">
        <f>H81</f>
        <v>10</v>
      </c>
      <c r="I80" s="200">
        <f>I81</f>
        <v>1</v>
      </c>
      <c r="J80" s="196"/>
      <c r="K80" s="200">
        <f>K81</f>
        <v>1</v>
      </c>
      <c r="L80" s="328">
        <f>L81</f>
        <v>1</v>
      </c>
      <c r="N80" s="454">
        <f t="shared" si="0"/>
        <v>9</v>
      </c>
      <c r="O80" s="454">
        <f t="shared" si="0"/>
        <v>0</v>
      </c>
      <c r="P80" s="454">
        <f t="shared" si="1"/>
        <v>1000</v>
      </c>
      <c r="Q80" s="454">
        <f t="shared" si="1"/>
        <v>100</v>
      </c>
    </row>
    <row r="81" spans="1:17" ht="13.5" customHeight="1">
      <c r="A81" s="873" t="s">
        <v>201</v>
      </c>
      <c r="B81" s="874"/>
      <c r="C81" s="865" t="s">
        <v>245</v>
      </c>
      <c r="D81" s="865" t="s">
        <v>211</v>
      </c>
      <c r="E81" s="865" t="s">
        <v>236</v>
      </c>
      <c r="F81" s="865" t="s">
        <v>17</v>
      </c>
      <c r="G81" s="865" t="s">
        <v>202</v>
      </c>
      <c r="H81" s="880">
        <v>10</v>
      </c>
      <c r="I81" s="202">
        <v>1</v>
      </c>
      <c r="J81" s="196"/>
      <c r="K81" s="202">
        <v>1</v>
      </c>
      <c r="L81" s="332">
        <v>1</v>
      </c>
      <c r="N81" s="454">
        <f t="shared" si="0"/>
        <v>9</v>
      </c>
      <c r="O81" s="454">
        <f t="shared" si="0"/>
        <v>0</v>
      </c>
      <c r="P81" s="454">
        <f t="shared" si="1"/>
        <v>1000</v>
      </c>
      <c r="Q81" s="454">
        <f t="shared" si="1"/>
        <v>100</v>
      </c>
    </row>
    <row r="82" spans="1:17" s="334" customFormat="1" ht="22.5" customHeight="1">
      <c r="A82" s="867" t="s">
        <v>47</v>
      </c>
      <c r="B82" s="868"/>
      <c r="C82" s="864" t="s">
        <v>245</v>
      </c>
      <c r="D82" s="864" t="s">
        <v>211</v>
      </c>
      <c r="E82" s="864" t="s">
        <v>87</v>
      </c>
      <c r="F82" s="864"/>
      <c r="G82" s="864"/>
      <c r="H82" s="881">
        <f>H87+H83+H93</f>
        <v>9</v>
      </c>
      <c r="I82" s="203">
        <f>I87+I83</f>
        <v>3.7</v>
      </c>
      <c r="J82" s="204"/>
      <c r="K82" s="203">
        <f>K87+K83</f>
        <v>3.6</v>
      </c>
      <c r="L82" s="333">
        <f>L87+L83</f>
        <v>3.6</v>
      </c>
      <c r="N82" s="454">
        <f t="shared" si="0"/>
        <v>5.4</v>
      </c>
      <c r="O82" s="454">
        <f t="shared" si="0"/>
        <v>0.10000000000000009</v>
      </c>
      <c r="P82" s="454">
        <f t="shared" si="1"/>
        <v>250</v>
      </c>
      <c r="Q82" s="454">
        <f t="shared" si="1"/>
        <v>102.77777777777779</v>
      </c>
    </row>
    <row r="83" spans="1:17" s="334" customFormat="1" ht="39.75" customHeight="1" hidden="1">
      <c r="A83" s="862" t="s">
        <v>55</v>
      </c>
      <c r="B83" s="863"/>
      <c r="C83" s="864" t="s">
        <v>245</v>
      </c>
      <c r="D83" s="864" t="s">
        <v>211</v>
      </c>
      <c r="E83" s="864" t="s">
        <v>87</v>
      </c>
      <c r="F83" s="864" t="s">
        <v>453</v>
      </c>
      <c r="G83" s="864"/>
      <c r="H83" s="881">
        <f>H85</f>
        <v>0</v>
      </c>
      <c r="I83" s="203">
        <f>I85</f>
        <v>0.7</v>
      </c>
      <c r="J83" s="204"/>
      <c r="K83" s="203">
        <f>K85</f>
        <v>0.6</v>
      </c>
      <c r="L83" s="333">
        <f>L85</f>
        <v>0.6</v>
      </c>
      <c r="N83" s="454">
        <f t="shared" si="0"/>
        <v>-0.6</v>
      </c>
      <c r="O83" s="454">
        <f t="shared" si="0"/>
        <v>0.09999999999999998</v>
      </c>
      <c r="P83" s="454">
        <f t="shared" si="1"/>
        <v>0</v>
      </c>
      <c r="Q83" s="454">
        <f t="shared" si="1"/>
        <v>116.66666666666667</v>
      </c>
    </row>
    <row r="84" spans="1:17" s="334" customFormat="1" ht="19.5" customHeight="1" hidden="1">
      <c r="A84" s="870" t="s">
        <v>452</v>
      </c>
      <c r="B84" s="871"/>
      <c r="C84" s="865" t="s">
        <v>245</v>
      </c>
      <c r="D84" s="865" t="s">
        <v>211</v>
      </c>
      <c r="E84" s="865" t="s">
        <v>87</v>
      </c>
      <c r="F84" s="865" t="s">
        <v>454</v>
      </c>
      <c r="G84" s="865"/>
      <c r="H84" s="880">
        <f>H85</f>
        <v>0</v>
      </c>
      <c r="I84" s="202">
        <f>I85</f>
        <v>0.7</v>
      </c>
      <c r="J84" s="204"/>
      <c r="K84" s="203">
        <f>K85</f>
        <v>0.6</v>
      </c>
      <c r="L84" s="333">
        <f>L85</f>
        <v>0.6</v>
      </c>
      <c r="N84" s="454">
        <f t="shared" si="0"/>
        <v>-0.6</v>
      </c>
      <c r="O84" s="454">
        <f t="shared" si="0"/>
        <v>0.09999999999999998</v>
      </c>
      <c r="P84" s="454">
        <f t="shared" si="1"/>
        <v>0</v>
      </c>
      <c r="Q84" s="454">
        <f t="shared" si="1"/>
        <v>116.66666666666667</v>
      </c>
    </row>
    <row r="85" spans="1:17" s="334" customFormat="1" ht="39.75" customHeight="1" hidden="1">
      <c r="A85" s="882" t="s">
        <v>317</v>
      </c>
      <c r="B85" s="822"/>
      <c r="C85" s="865" t="s">
        <v>245</v>
      </c>
      <c r="D85" s="865" t="s">
        <v>211</v>
      </c>
      <c r="E85" s="865" t="s">
        <v>87</v>
      </c>
      <c r="F85" s="865" t="s">
        <v>455</v>
      </c>
      <c r="G85" s="864"/>
      <c r="H85" s="880">
        <f>H86</f>
        <v>0</v>
      </c>
      <c r="I85" s="202">
        <f>I86</f>
        <v>0.7</v>
      </c>
      <c r="J85" s="204"/>
      <c r="K85" s="203">
        <f>K86</f>
        <v>0.6</v>
      </c>
      <c r="L85" s="333">
        <f>L86</f>
        <v>0.6</v>
      </c>
      <c r="N85" s="454">
        <f t="shared" si="0"/>
        <v>-0.6</v>
      </c>
      <c r="O85" s="454">
        <f t="shared" si="0"/>
        <v>0.09999999999999998</v>
      </c>
      <c r="P85" s="454">
        <f t="shared" si="1"/>
        <v>0</v>
      </c>
      <c r="Q85" s="454">
        <f t="shared" si="1"/>
        <v>116.66666666666667</v>
      </c>
    </row>
    <row r="86" spans="1:17" s="334" customFormat="1" ht="39.75" customHeight="1" hidden="1">
      <c r="A86" s="873" t="s">
        <v>319</v>
      </c>
      <c r="B86" s="874"/>
      <c r="C86" s="865" t="s">
        <v>245</v>
      </c>
      <c r="D86" s="865" t="s">
        <v>211</v>
      </c>
      <c r="E86" s="865" t="s">
        <v>87</v>
      </c>
      <c r="F86" s="865" t="s">
        <v>455</v>
      </c>
      <c r="G86" s="865" t="s">
        <v>215</v>
      </c>
      <c r="H86" s="880">
        <v>0</v>
      </c>
      <c r="I86" s="202">
        <v>0.7</v>
      </c>
      <c r="J86" s="204"/>
      <c r="K86" s="202">
        <v>0.6</v>
      </c>
      <c r="L86" s="332">
        <v>0.6</v>
      </c>
      <c r="N86" s="454">
        <f t="shared" si="0"/>
        <v>-0.6</v>
      </c>
      <c r="O86" s="454">
        <f t="shared" si="0"/>
        <v>0.09999999999999998</v>
      </c>
      <c r="P86" s="454">
        <f t="shared" si="1"/>
        <v>0</v>
      </c>
      <c r="Q86" s="454">
        <f t="shared" si="1"/>
        <v>116.66666666666667</v>
      </c>
    </row>
    <row r="87" spans="1:17" s="334" customFormat="1" ht="39.75" customHeight="1">
      <c r="A87" s="862" t="s">
        <v>57</v>
      </c>
      <c r="B87" s="863"/>
      <c r="C87" s="864" t="s">
        <v>245</v>
      </c>
      <c r="D87" s="864" t="s">
        <v>211</v>
      </c>
      <c r="E87" s="864" t="s">
        <v>87</v>
      </c>
      <c r="F87" s="864" t="s">
        <v>399</v>
      </c>
      <c r="G87" s="864"/>
      <c r="H87" s="881">
        <f>H88</f>
        <v>6</v>
      </c>
      <c r="I87" s="203">
        <f>I88+I93</f>
        <v>3</v>
      </c>
      <c r="J87" s="204"/>
      <c r="K87" s="203">
        <f>K88+K93</f>
        <v>3</v>
      </c>
      <c r="L87" s="333">
        <f>L88+L93</f>
        <v>3</v>
      </c>
      <c r="N87" s="454">
        <f t="shared" si="0"/>
        <v>3</v>
      </c>
      <c r="O87" s="454">
        <f t="shared" si="0"/>
        <v>0</v>
      </c>
      <c r="P87" s="454">
        <f t="shared" si="1"/>
        <v>200</v>
      </c>
      <c r="Q87" s="454">
        <f t="shared" si="1"/>
        <v>100</v>
      </c>
    </row>
    <row r="88" spans="1:17" s="334" customFormat="1" ht="28.5" customHeight="1">
      <c r="A88" s="862" t="s">
        <v>59</v>
      </c>
      <c r="B88" s="863"/>
      <c r="C88" s="864" t="s">
        <v>245</v>
      </c>
      <c r="D88" s="864" t="s">
        <v>211</v>
      </c>
      <c r="E88" s="864" t="s">
        <v>87</v>
      </c>
      <c r="F88" s="864" t="s">
        <v>94</v>
      </c>
      <c r="G88" s="864"/>
      <c r="H88" s="881">
        <f>H89</f>
        <v>6</v>
      </c>
      <c r="I88" s="203">
        <f>I89</f>
        <v>0</v>
      </c>
      <c r="J88" s="204"/>
      <c r="K88" s="203">
        <f>K89</f>
        <v>0</v>
      </c>
      <c r="L88" s="333">
        <f>L89</f>
        <v>0</v>
      </c>
      <c r="N88" s="454">
        <f t="shared" si="0"/>
        <v>6</v>
      </c>
      <c r="O88" s="454">
        <f t="shared" si="0"/>
        <v>0</v>
      </c>
      <c r="P88" s="454" t="e">
        <f t="shared" si="1"/>
        <v>#DIV/0!</v>
      </c>
      <c r="Q88" s="454" t="e">
        <f t="shared" si="1"/>
        <v>#DIV/0!</v>
      </c>
    </row>
    <row r="89" spans="1:17" ht="30" customHeight="1">
      <c r="A89" s="873" t="s">
        <v>200</v>
      </c>
      <c r="B89" s="874"/>
      <c r="C89" s="865" t="s">
        <v>245</v>
      </c>
      <c r="D89" s="865" t="s">
        <v>211</v>
      </c>
      <c r="E89" s="865" t="s">
        <v>87</v>
      </c>
      <c r="F89" s="865" t="s">
        <v>94</v>
      </c>
      <c r="G89" s="865" t="s">
        <v>215</v>
      </c>
      <c r="H89" s="880">
        <v>6</v>
      </c>
      <c r="I89" s="202"/>
      <c r="J89" s="196"/>
      <c r="K89" s="202"/>
      <c r="L89" s="332"/>
      <c r="N89" s="454">
        <f t="shared" si="0"/>
        <v>6</v>
      </c>
      <c r="O89" s="454">
        <f t="shared" si="0"/>
        <v>0</v>
      </c>
      <c r="P89" s="454" t="e">
        <f t="shared" si="1"/>
        <v>#DIV/0!</v>
      </c>
      <c r="Q89" s="454" t="e">
        <f t="shared" si="1"/>
        <v>#DIV/0!</v>
      </c>
    </row>
    <row r="90" spans="1:17" ht="39.75" customHeight="1" hidden="1">
      <c r="A90" s="873" t="s">
        <v>54</v>
      </c>
      <c r="B90" s="874"/>
      <c r="C90" s="865" t="s">
        <v>245</v>
      </c>
      <c r="D90" s="865" t="s">
        <v>211</v>
      </c>
      <c r="E90" s="865" t="s">
        <v>87</v>
      </c>
      <c r="F90" s="865" t="s">
        <v>60</v>
      </c>
      <c r="G90" s="865" t="s">
        <v>215</v>
      </c>
      <c r="H90" s="880"/>
      <c r="I90" s="202"/>
      <c r="J90" s="196"/>
      <c r="K90" s="202"/>
      <c r="L90" s="332"/>
      <c r="N90" s="454">
        <f t="shared" si="0"/>
        <v>0</v>
      </c>
      <c r="O90" s="454">
        <f t="shared" si="0"/>
        <v>0</v>
      </c>
      <c r="P90" s="454" t="e">
        <f t="shared" si="1"/>
        <v>#DIV/0!</v>
      </c>
      <c r="Q90" s="454" t="e">
        <f t="shared" si="1"/>
        <v>#DIV/0!</v>
      </c>
    </row>
    <row r="91" spans="1:17" ht="39.75" customHeight="1" hidden="1">
      <c r="A91" s="873" t="s">
        <v>225</v>
      </c>
      <c r="B91" s="874"/>
      <c r="C91" s="865" t="s">
        <v>245</v>
      </c>
      <c r="D91" s="865" t="s">
        <v>211</v>
      </c>
      <c r="E91" s="865" t="s">
        <v>87</v>
      </c>
      <c r="F91" s="865" t="s">
        <v>60</v>
      </c>
      <c r="G91" s="865" t="s">
        <v>215</v>
      </c>
      <c r="H91" s="880"/>
      <c r="I91" s="202"/>
      <c r="J91" s="196"/>
      <c r="K91" s="202"/>
      <c r="L91" s="332"/>
      <c r="N91" s="454">
        <f t="shared" si="0"/>
        <v>0</v>
      </c>
      <c r="O91" s="454">
        <f t="shared" si="0"/>
        <v>0</v>
      </c>
      <c r="P91" s="454" t="e">
        <f t="shared" si="1"/>
        <v>#DIV/0!</v>
      </c>
      <c r="Q91" s="454" t="e">
        <f t="shared" si="1"/>
        <v>#DIV/0!</v>
      </c>
    </row>
    <row r="92" spans="1:17" ht="39.75" customHeight="1" hidden="1">
      <c r="A92" s="873" t="s">
        <v>230</v>
      </c>
      <c r="B92" s="874"/>
      <c r="C92" s="865" t="s">
        <v>245</v>
      </c>
      <c r="D92" s="865" t="s">
        <v>211</v>
      </c>
      <c r="E92" s="865" t="s">
        <v>87</v>
      </c>
      <c r="F92" s="865" t="s">
        <v>60</v>
      </c>
      <c r="G92" s="865" t="s">
        <v>215</v>
      </c>
      <c r="H92" s="880"/>
      <c r="I92" s="202"/>
      <c r="J92" s="196"/>
      <c r="K92" s="202"/>
      <c r="L92" s="332"/>
      <c r="N92" s="454">
        <f t="shared" si="0"/>
        <v>0</v>
      </c>
      <c r="O92" s="454">
        <f t="shared" si="0"/>
        <v>0</v>
      </c>
      <c r="P92" s="454" t="e">
        <f t="shared" si="1"/>
        <v>#DIV/0!</v>
      </c>
      <c r="Q92" s="454" t="e">
        <f t="shared" si="1"/>
        <v>#DIV/0!</v>
      </c>
    </row>
    <row r="93" spans="1:17" s="334" customFormat="1" ht="27.75" customHeight="1">
      <c r="A93" s="862" t="s">
        <v>69</v>
      </c>
      <c r="B93" s="863"/>
      <c r="C93" s="864" t="s">
        <v>245</v>
      </c>
      <c r="D93" s="864" t="s">
        <v>211</v>
      </c>
      <c r="E93" s="864" t="s">
        <v>87</v>
      </c>
      <c r="F93" s="864" t="s">
        <v>400</v>
      </c>
      <c r="G93" s="864"/>
      <c r="H93" s="881">
        <f>H94</f>
        <v>3</v>
      </c>
      <c r="I93" s="203">
        <f>I94</f>
        <v>3</v>
      </c>
      <c r="J93" s="204"/>
      <c r="K93" s="203">
        <f>K94</f>
        <v>3</v>
      </c>
      <c r="L93" s="333">
        <f>L94</f>
        <v>3</v>
      </c>
      <c r="N93" s="454">
        <f t="shared" si="0"/>
        <v>0</v>
      </c>
      <c r="O93" s="454">
        <f t="shared" si="0"/>
        <v>0</v>
      </c>
      <c r="P93" s="454">
        <f t="shared" si="1"/>
        <v>100</v>
      </c>
      <c r="Q93" s="454">
        <f t="shared" si="1"/>
        <v>100</v>
      </c>
    </row>
    <row r="94" spans="1:17" ht="18.75">
      <c r="A94" s="873" t="s">
        <v>61</v>
      </c>
      <c r="B94" s="874"/>
      <c r="C94" s="865" t="s">
        <v>245</v>
      </c>
      <c r="D94" s="865" t="s">
        <v>211</v>
      </c>
      <c r="E94" s="865" t="s">
        <v>87</v>
      </c>
      <c r="F94" s="865" t="s">
        <v>401</v>
      </c>
      <c r="G94" s="865"/>
      <c r="H94" s="880">
        <f>H96+H100</f>
        <v>3</v>
      </c>
      <c r="I94" s="202">
        <f>I96+I100</f>
        <v>3</v>
      </c>
      <c r="J94" s="196"/>
      <c r="K94" s="202">
        <f>K96+K100</f>
        <v>3</v>
      </c>
      <c r="L94" s="332">
        <f>L96+L100</f>
        <v>3</v>
      </c>
      <c r="N94" s="454">
        <f t="shared" si="0"/>
        <v>0</v>
      </c>
      <c r="O94" s="454">
        <f t="shared" si="0"/>
        <v>0</v>
      </c>
      <c r="P94" s="454">
        <f t="shared" si="1"/>
        <v>100</v>
      </c>
      <c r="Q94" s="454">
        <f t="shared" si="1"/>
        <v>100</v>
      </c>
    </row>
    <row r="95" spans="1:17" ht="26.25" customHeight="1">
      <c r="A95" s="873" t="s">
        <v>256</v>
      </c>
      <c r="B95" s="874"/>
      <c r="C95" s="865" t="s">
        <v>245</v>
      </c>
      <c r="D95" s="865" t="s">
        <v>211</v>
      </c>
      <c r="E95" s="865" t="s">
        <v>87</v>
      </c>
      <c r="F95" s="865" t="s">
        <v>257</v>
      </c>
      <c r="G95" s="865"/>
      <c r="H95" s="880">
        <f>H100</f>
        <v>3</v>
      </c>
      <c r="I95" s="202">
        <f>I100</f>
        <v>3</v>
      </c>
      <c r="J95" s="196"/>
      <c r="K95" s="202">
        <f>K100</f>
        <v>3</v>
      </c>
      <c r="L95" s="332">
        <f>L100</f>
        <v>3</v>
      </c>
      <c r="N95" s="454">
        <f t="shared" si="0"/>
        <v>0</v>
      </c>
      <c r="O95" s="454">
        <f t="shared" si="0"/>
        <v>0</v>
      </c>
      <c r="P95" s="454">
        <f t="shared" si="1"/>
        <v>100</v>
      </c>
      <c r="Q95" s="454">
        <f t="shared" si="1"/>
        <v>100</v>
      </c>
    </row>
    <row r="96" spans="1:17" ht="22.5" hidden="1">
      <c r="A96" s="870" t="s">
        <v>200</v>
      </c>
      <c r="B96" s="871"/>
      <c r="C96" s="865" t="s">
        <v>245</v>
      </c>
      <c r="D96" s="865" t="s">
        <v>211</v>
      </c>
      <c r="E96" s="865" t="s">
        <v>87</v>
      </c>
      <c r="F96" s="865" t="s">
        <v>257</v>
      </c>
      <c r="G96" s="865" t="s">
        <v>215</v>
      </c>
      <c r="H96" s="872"/>
      <c r="I96" s="200"/>
      <c r="J96" s="196"/>
      <c r="K96" s="200"/>
      <c r="L96" s="328"/>
      <c r="N96" s="454">
        <f t="shared" si="0"/>
        <v>0</v>
      </c>
      <c r="O96" s="454">
        <f t="shared" si="0"/>
        <v>0</v>
      </c>
      <c r="P96" s="454" t="e">
        <f t="shared" si="1"/>
        <v>#DIV/0!</v>
      </c>
      <c r="Q96" s="454" t="e">
        <f t="shared" si="1"/>
        <v>#DIV/0!</v>
      </c>
    </row>
    <row r="97" spans="1:17" ht="18.75" hidden="1">
      <c r="A97" s="870" t="s">
        <v>54</v>
      </c>
      <c r="B97" s="871"/>
      <c r="C97" s="865" t="s">
        <v>245</v>
      </c>
      <c r="D97" s="865" t="s">
        <v>211</v>
      </c>
      <c r="E97" s="865" t="s">
        <v>87</v>
      </c>
      <c r="F97" s="865" t="s">
        <v>257</v>
      </c>
      <c r="G97" s="865" t="s">
        <v>215</v>
      </c>
      <c r="H97" s="880">
        <v>45</v>
      </c>
      <c r="I97" s="202">
        <v>45</v>
      </c>
      <c r="J97" s="196"/>
      <c r="K97" s="202">
        <v>45</v>
      </c>
      <c r="L97" s="332">
        <v>45</v>
      </c>
      <c r="N97" s="454">
        <f t="shared" si="0"/>
        <v>0</v>
      </c>
      <c r="O97" s="454">
        <f t="shared" si="0"/>
        <v>0</v>
      </c>
      <c r="P97" s="454">
        <f t="shared" si="1"/>
        <v>100</v>
      </c>
      <c r="Q97" s="454">
        <f t="shared" si="1"/>
        <v>100</v>
      </c>
    </row>
    <row r="98" spans="1:17" ht="18.75" hidden="1">
      <c r="A98" s="873" t="s">
        <v>225</v>
      </c>
      <c r="B98" s="874"/>
      <c r="C98" s="865" t="s">
        <v>245</v>
      </c>
      <c r="D98" s="865" t="s">
        <v>211</v>
      </c>
      <c r="E98" s="865" t="s">
        <v>87</v>
      </c>
      <c r="F98" s="865" t="s">
        <v>257</v>
      </c>
      <c r="G98" s="865" t="s">
        <v>215</v>
      </c>
      <c r="H98" s="880">
        <v>45</v>
      </c>
      <c r="I98" s="202">
        <v>45</v>
      </c>
      <c r="J98" s="196"/>
      <c r="K98" s="202">
        <v>45</v>
      </c>
      <c r="L98" s="332">
        <v>45</v>
      </c>
      <c r="N98" s="454">
        <f t="shared" si="0"/>
        <v>0</v>
      </c>
      <c r="O98" s="454">
        <f t="shared" si="0"/>
        <v>0</v>
      </c>
      <c r="P98" s="454">
        <f t="shared" si="1"/>
        <v>100</v>
      </c>
      <c r="Q98" s="454">
        <f t="shared" si="1"/>
        <v>100</v>
      </c>
    </row>
    <row r="99" spans="1:17" ht="18.75" hidden="1">
      <c r="A99" s="892" t="s">
        <v>230</v>
      </c>
      <c r="B99" s="893"/>
      <c r="C99" s="865" t="s">
        <v>245</v>
      </c>
      <c r="D99" s="865" t="s">
        <v>211</v>
      </c>
      <c r="E99" s="865" t="s">
        <v>87</v>
      </c>
      <c r="F99" s="865" t="s">
        <v>257</v>
      </c>
      <c r="G99" s="865" t="s">
        <v>215</v>
      </c>
      <c r="H99" s="880">
        <v>45</v>
      </c>
      <c r="I99" s="202">
        <v>45</v>
      </c>
      <c r="J99" s="196"/>
      <c r="K99" s="202">
        <v>45</v>
      </c>
      <c r="L99" s="332">
        <v>45</v>
      </c>
      <c r="N99" s="454">
        <f t="shared" si="0"/>
        <v>0</v>
      </c>
      <c r="O99" s="454">
        <f t="shared" si="0"/>
        <v>0</v>
      </c>
      <c r="P99" s="454">
        <f t="shared" si="1"/>
        <v>100</v>
      </c>
      <c r="Q99" s="454">
        <f t="shared" si="1"/>
        <v>100</v>
      </c>
    </row>
    <row r="100" spans="1:17" ht="13.5" customHeight="1">
      <c r="A100" s="873" t="s">
        <v>201</v>
      </c>
      <c r="B100" s="874"/>
      <c r="C100" s="865" t="s">
        <v>245</v>
      </c>
      <c r="D100" s="865" t="s">
        <v>211</v>
      </c>
      <c r="E100" s="865" t="s">
        <v>87</v>
      </c>
      <c r="F100" s="865" t="s">
        <v>257</v>
      </c>
      <c r="G100" s="865" t="s">
        <v>202</v>
      </c>
      <c r="H100" s="880">
        <v>3</v>
      </c>
      <c r="I100" s="202">
        <v>3</v>
      </c>
      <c r="J100" s="196"/>
      <c r="K100" s="202">
        <v>3</v>
      </c>
      <c r="L100" s="332">
        <v>3</v>
      </c>
      <c r="N100" s="454">
        <f t="shared" si="0"/>
        <v>0</v>
      </c>
      <c r="O100" s="454">
        <f t="shared" si="0"/>
        <v>0</v>
      </c>
      <c r="P100" s="454">
        <f t="shared" si="1"/>
        <v>100</v>
      </c>
      <c r="Q100" s="454">
        <f t="shared" si="1"/>
        <v>100</v>
      </c>
    </row>
    <row r="101" spans="1:17" ht="18.75" hidden="1">
      <c r="A101" s="892" t="s">
        <v>54</v>
      </c>
      <c r="B101" s="893"/>
      <c r="C101" s="865" t="s">
        <v>245</v>
      </c>
      <c r="D101" s="865" t="s">
        <v>211</v>
      </c>
      <c r="E101" s="865" t="s">
        <v>87</v>
      </c>
      <c r="F101" s="865" t="s">
        <v>257</v>
      </c>
      <c r="G101" s="865" t="s">
        <v>202</v>
      </c>
      <c r="H101" s="880">
        <v>1</v>
      </c>
      <c r="I101" s="202">
        <v>1</v>
      </c>
      <c r="J101" s="196"/>
      <c r="K101" s="202">
        <v>1</v>
      </c>
      <c r="L101" s="332">
        <v>1</v>
      </c>
      <c r="N101" s="454">
        <f t="shared" si="0"/>
        <v>0</v>
      </c>
      <c r="O101" s="454">
        <f t="shared" si="0"/>
        <v>0</v>
      </c>
      <c r="P101" s="454">
        <f t="shared" si="1"/>
        <v>100</v>
      </c>
      <c r="Q101" s="454">
        <f t="shared" si="1"/>
        <v>100</v>
      </c>
    </row>
    <row r="102" spans="1:17" ht="18.75" hidden="1">
      <c r="A102" s="892" t="s">
        <v>231</v>
      </c>
      <c r="B102" s="893"/>
      <c r="C102" s="865" t="s">
        <v>245</v>
      </c>
      <c r="D102" s="865" t="s">
        <v>211</v>
      </c>
      <c r="E102" s="865" t="s">
        <v>87</v>
      </c>
      <c r="F102" s="865" t="s">
        <v>257</v>
      </c>
      <c r="G102" s="865" t="s">
        <v>215</v>
      </c>
      <c r="H102" s="880">
        <v>1</v>
      </c>
      <c r="I102" s="202">
        <v>1</v>
      </c>
      <c r="J102" s="196"/>
      <c r="K102" s="202">
        <v>1</v>
      </c>
      <c r="L102" s="332">
        <v>1</v>
      </c>
      <c r="N102" s="454">
        <f aca="true" t="shared" si="3" ref="N102:O172">H102-K102</f>
        <v>0</v>
      </c>
      <c r="O102" s="454">
        <f t="shared" si="3"/>
        <v>0</v>
      </c>
      <c r="P102" s="454">
        <f aca="true" t="shared" si="4" ref="P102:Q172">H102/K102*100</f>
        <v>100</v>
      </c>
      <c r="Q102" s="454">
        <f t="shared" si="4"/>
        <v>100</v>
      </c>
    </row>
    <row r="103" spans="1:17" s="334" customFormat="1" ht="12.75" customHeight="1">
      <c r="A103" s="862" t="s">
        <v>14</v>
      </c>
      <c r="B103" s="863"/>
      <c r="C103" s="864" t="s">
        <v>245</v>
      </c>
      <c r="D103" s="864" t="s">
        <v>212</v>
      </c>
      <c r="E103" s="864"/>
      <c r="F103" s="864"/>
      <c r="G103" s="864"/>
      <c r="H103" s="881">
        <f>H104</f>
        <v>137.3</v>
      </c>
      <c r="I103" s="203">
        <f>I104</f>
        <v>115.1</v>
      </c>
      <c r="J103" s="204"/>
      <c r="K103" s="203">
        <f>K104</f>
        <v>93.39999999999999</v>
      </c>
      <c r="L103" s="333">
        <f>L104</f>
        <v>93.39999999999999</v>
      </c>
      <c r="N103" s="454">
        <f t="shared" si="3"/>
        <v>43.90000000000002</v>
      </c>
      <c r="O103" s="454">
        <f t="shared" si="3"/>
        <v>21.700000000000003</v>
      </c>
      <c r="P103" s="454">
        <f t="shared" si="4"/>
        <v>147.00214132762315</v>
      </c>
      <c r="Q103" s="454">
        <f t="shared" si="4"/>
        <v>123.23340471092077</v>
      </c>
    </row>
    <row r="104" spans="1:17" ht="16.5" customHeight="1">
      <c r="A104" s="873" t="s">
        <v>77</v>
      </c>
      <c r="B104" s="874"/>
      <c r="C104" s="865" t="s">
        <v>245</v>
      </c>
      <c r="D104" s="865" t="s">
        <v>212</v>
      </c>
      <c r="E104" s="865" t="s">
        <v>222</v>
      </c>
      <c r="F104" s="865"/>
      <c r="G104" s="865"/>
      <c r="H104" s="880">
        <f>H105</f>
        <v>137.3</v>
      </c>
      <c r="I104" s="202">
        <f>I105</f>
        <v>115.1</v>
      </c>
      <c r="J104" s="196"/>
      <c r="K104" s="202">
        <f>K105</f>
        <v>93.39999999999999</v>
      </c>
      <c r="L104" s="332">
        <f>L105</f>
        <v>93.39999999999999</v>
      </c>
      <c r="N104" s="454">
        <f t="shared" si="3"/>
        <v>43.90000000000002</v>
      </c>
      <c r="O104" s="454">
        <f t="shared" si="3"/>
        <v>21.700000000000003</v>
      </c>
      <c r="P104" s="454">
        <f t="shared" si="4"/>
        <v>147.00214132762315</v>
      </c>
      <c r="Q104" s="454">
        <f t="shared" si="4"/>
        <v>123.23340471092077</v>
      </c>
    </row>
    <row r="105" spans="1:17" ht="29.25" customHeight="1">
      <c r="A105" s="873" t="s">
        <v>52</v>
      </c>
      <c r="B105" s="874"/>
      <c r="C105" s="865" t="s">
        <v>245</v>
      </c>
      <c r="D105" s="865" t="s">
        <v>212</v>
      </c>
      <c r="E105" s="865" t="s">
        <v>222</v>
      </c>
      <c r="F105" s="864" t="s">
        <v>453</v>
      </c>
      <c r="G105" s="865"/>
      <c r="H105" s="872">
        <f>H107+H126</f>
        <v>137.3</v>
      </c>
      <c r="I105" s="200">
        <f>I107</f>
        <v>115.1</v>
      </c>
      <c r="J105" s="196"/>
      <c r="K105" s="200">
        <f>K107</f>
        <v>93.39999999999999</v>
      </c>
      <c r="L105" s="328">
        <f>L107</f>
        <v>93.39999999999999</v>
      </c>
      <c r="N105" s="454">
        <f t="shared" si="3"/>
        <v>43.90000000000002</v>
      </c>
      <c r="O105" s="454">
        <f t="shared" si="3"/>
        <v>21.700000000000003</v>
      </c>
      <c r="P105" s="454">
        <f t="shared" si="4"/>
        <v>147.00214132762315</v>
      </c>
      <c r="Q105" s="454">
        <f t="shared" si="4"/>
        <v>123.23340471092077</v>
      </c>
    </row>
    <row r="106" spans="1:17" ht="22.5">
      <c r="A106" s="876" t="s">
        <v>95</v>
      </c>
      <c r="B106" s="877"/>
      <c r="C106" s="865" t="s">
        <v>245</v>
      </c>
      <c r="D106" s="865" t="s">
        <v>212</v>
      </c>
      <c r="E106" s="865" t="s">
        <v>222</v>
      </c>
      <c r="F106" s="865" t="s">
        <v>454</v>
      </c>
      <c r="G106" s="865"/>
      <c r="H106" s="872">
        <f>H107</f>
        <v>137.3</v>
      </c>
      <c r="I106" s="200">
        <f>I107</f>
        <v>115.1</v>
      </c>
      <c r="J106" s="196"/>
      <c r="K106" s="200">
        <f>K107</f>
        <v>93.39999999999999</v>
      </c>
      <c r="L106" s="328">
        <f>L107</f>
        <v>93.39999999999999</v>
      </c>
      <c r="N106" s="454">
        <f t="shared" si="3"/>
        <v>43.90000000000002</v>
      </c>
      <c r="O106" s="454">
        <f t="shared" si="3"/>
        <v>21.700000000000003</v>
      </c>
      <c r="P106" s="454">
        <f t="shared" si="4"/>
        <v>147.00214132762315</v>
      </c>
      <c r="Q106" s="454">
        <f t="shared" si="4"/>
        <v>123.23340471092077</v>
      </c>
    </row>
    <row r="107" spans="1:17" ht="39" customHeight="1">
      <c r="A107" s="873" t="s">
        <v>290</v>
      </c>
      <c r="B107" s="874"/>
      <c r="C107" s="865" t="s">
        <v>245</v>
      </c>
      <c r="D107" s="865" t="s">
        <v>212</v>
      </c>
      <c r="E107" s="865" t="s">
        <v>222</v>
      </c>
      <c r="F107" s="865" t="s">
        <v>457</v>
      </c>
      <c r="G107" s="865"/>
      <c r="H107" s="880">
        <f>H108+H113</f>
        <v>137.3</v>
      </c>
      <c r="I107" s="202">
        <f>I108+I113</f>
        <v>115.1</v>
      </c>
      <c r="J107" s="196"/>
      <c r="K107" s="202">
        <f>K108+K113</f>
        <v>93.39999999999999</v>
      </c>
      <c r="L107" s="332">
        <f>L108+L113</f>
        <v>93.39999999999999</v>
      </c>
      <c r="N107" s="454">
        <f t="shared" si="3"/>
        <v>43.90000000000002</v>
      </c>
      <c r="O107" s="454">
        <f t="shared" si="3"/>
        <v>21.700000000000003</v>
      </c>
      <c r="P107" s="454">
        <f t="shared" si="4"/>
        <v>147.00214132762315</v>
      </c>
      <c r="Q107" s="454">
        <f t="shared" si="4"/>
        <v>123.23340471092077</v>
      </c>
    </row>
    <row r="108" spans="1:17" ht="69" customHeight="1">
      <c r="A108" s="870" t="s">
        <v>198</v>
      </c>
      <c r="B108" s="871"/>
      <c r="C108" s="865" t="s">
        <v>245</v>
      </c>
      <c r="D108" s="865" t="s">
        <v>212</v>
      </c>
      <c r="E108" s="865" t="s">
        <v>222</v>
      </c>
      <c r="F108" s="865" t="s">
        <v>457</v>
      </c>
      <c r="G108" s="865" t="s">
        <v>199</v>
      </c>
      <c r="H108" s="880">
        <v>137.3</v>
      </c>
      <c r="I108" s="202">
        <v>114.6</v>
      </c>
      <c r="J108" s="196"/>
      <c r="K108" s="202">
        <v>89.1</v>
      </c>
      <c r="L108" s="332">
        <v>89.1</v>
      </c>
      <c r="N108" s="454">
        <f t="shared" si="3"/>
        <v>48.20000000000002</v>
      </c>
      <c r="O108" s="454">
        <f t="shared" si="3"/>
        <v>25.5</v>
      </c>
      <c r="P108" s="454">
        <f t="shared" si="4"/>
        <v>154.09652076318744</v>
      </c>
      <c r="Q108" s="454">
        <f t="shared" si="4"/>
        <v>128.6195286195286</v>
      </c>
    </row>
    <row r="109" spans="1:17" ht="18.75" hidden="1">
      <c r="A109" s="873" t="s">
        <v>54</v>
      </c>
      <c r="B109" s="874"/>
      <c r="C109" s="865" t="s">
        <v>245</v>
      </c>
      <c r="D109" s="865" t="s">
        <v>212</v>
      </c>
      <c r="E109" s="865" t="s">
        <v>222</v>
      </c>
      <c r="F109" s="865" t="s">
        <v>457</v>
      </c>
      <c r="G109" s="865" t="s">
        <v>199</v>
      </c>
      <c r="H109" s="880">
        <v>78.1</v>
      </c>
      <c r="I109" s="202">
        <v>78.1</v>
      </c>
      <c r="J109" s="196"/>
      <c r="K109" s="202">
        <v>78.1</v>
      </c>
      <c r="L109" s="332">
        <v>78.1</v>
      </c>
      <c r="N109" s="454">
        <f t="shared" si="3"/>
        <v>0</v>
      </c>
      <c r="O109" s="454">
        <f t="shared" si="3"/>
        <v>0</v>
      </c>
      <c r="P109" s="454">
        <f t="shared" si="4"/>
        <v>100</v>
      </c>
      <c r="Q109" s="454">
        <f t="shared" si="4"/>
        <v>100</v>
      </c>
    </row>
    <row r="110" spans="1:17" ht="18.75" hidden="1">
      <c r="A110" s="870" t="s">
        <v>216</v>
      </c>
      <c r="B110" s="871"/>
      <c r="C110" s="865" t="s">
        <v>245</v>
      </c>
      <c r="D110" s="865" t="s">
        <v>212</v>
      </c>
      <c r="E110" s="865" t="s">
        <v>222</v>
      </c>
      <c r="F110" s="865" t="s">
        <v>457</v>
      </c>
      <c r="G110" s="865" t="s">
        <v>199</v>
      </c>
      <c r="H110" s="872">
        <v>78.1</v>
      </c>
      <c r="I110" s="200">
        <v>78.1</v>
      </c>
      <c r="J110" s="196"/>
      <c r="K110" s="200">
        <v>78.1</v>
      </c>
      <c r="L110" s="328">
        <v>78.1</v>
      </c>
      <c r="N110" s="454">
        <f t="shared" si="3"/>
        <v>0</v>
      </c>
      <c r="O110" s="454">
        <f t="shared" si="3"/>
        <v>0</v>
      </c>
      <c r="P110" s="454">
        <f t="shared" si="4"/>
        <v>100</v>
      </c>
      <c r="Q110" s="454">
        <f t="shared" si="4"/>
        <v>100</v>
      </c>
    </row>
    <row r="111" spans="1:17" ht="18.75" hidden="1">
      <c r="A111" s="873" t="s">
        <v>217</v>
      </c>
      <c r="B111" s="874"/>
      <c r="C111" s="865" t="s">
        <v>245</v>
      </c>
      <c r="D111" s="865" t="s">
        <v>212</v>
      </c>
      <c r="E111" s="865" t="s">
        <v>222</v>
      </c>
      <c r="F111" s="865" t="s">
        <v>457</v>
      </c>
      <c r="G111" s="865" t="s">
        <v>199</v>
      </c>
      <c r="H111" s="880">
        <v>60</v>
      </c>
      <c r="I111" s="202">
        <v>60</v>
      </c>
      <c r="J111" s="196"/>
      <c r="K111" s="202">
        <v>60</v>
      </c>
      <c r="L111" s="332">
        <v>60</v>
      </c>
      <c r="N111" s="454">
        <f t="shared" si="3"/>
        <v>0</v>
      </c>
      <c r="O111" s="454">
        <f t="shared" si="3"/>
        <v>0</v>
      </c>
      <c r="P111" s="454">
        <f t="shared" si="4"/>
        <v>100</v>
      </c>
      <c r="Q111" s="454">
        <f t="shared" si="4"/>
        <v>100</v>
      </c>
    </row>
    <row r="112" spans="1:17" ht="18.75" hidden="1">
      <c r="A112" s="870" t="s">
        <v>218</v>
      </c>
      <c r="B112" s="871"/>
      <c r="C112" s="865" t="s">
        <v>245</v>
      </c>
      <c r="D112" s="865" t="s">
        <v>212</v>
      </c>
      <c r="E112" s="865" t="s">
        <v>222</v>
      </c>
      <c r="F112" s="865" t="s">
        <v>457</v>
      </c>
      <c r="G112" s="865" t="s">
        <v>199</v>
      </c>
      <c r="H112" s="880">
        <v>18.1</v>
      </c>
      <c r="I112" s="202">
        <v>18.1</v>
      </c>
      <c r="J112" s="196"/>
      <c r="K112" s="202">
        <v>18.1</v>
      </c>
      <c r="L112" s="332">
        <v>18.1</v>
      </c>
      <c r="N112" s="454">
        <f t="shared" si="3"/>
        <v>0</v>
      </c>
      <c r="O112" s="454">
        <f t="shared" si="3"/>
        <v>0</v>
      </c>
      <c r="P112" s="454">
        <f t="shared" si="4"/>
        <v>100</v>
      </c>
      <c r="Q112" s="454">
        <f t="shared" si="4"/>
        <v>100</v>
      </c>
    </row>
    <row r="113" spans="1:17" ht="46.5" customHeight="1" hidden="1">
      <c r="A113" s="873" t="s">
        <v>319</v>
      </c>
      <c r="B113" s="874"/>
      <c r="C113" s="865" t="s">
        <v>245</v>
      </c>
      <c r="D113" s="865" t="s">
        <v>212</v>
      </c>
      <c r="E113" s="865" t="s">
        <v>222</v>
      </c>
      <c r="F113" s="865" t="s">
        <v>457</v>
      </c>
      <c r="G113" s="865" t="s">
        <v>215</v>
      </c>
      <c r="H113" s="880">
        <v>0</v>
      </c>
      <c r="I113" s="202">
        <v>0.5</v>
      </c>
      <c r="J113" s="207"/>
      <c r="K113" s="202">
        <v>4.3</v>
      </c>
      <c r="L113" s="332">
        <v>4.3</v>
      </c>
      <c r="N113" s="454">
        <f t="shared" si="3"/>
        <v>-4.3</v>
      </c>
      <c r="O113" s="454">
        <f t="shared" si="3"/>
        <v>-3.8</v>
      </c>
      <c r="P113" s="454">
        <f t="shared" si="4"/>
        <v>0</v>
      </c>
      <c r="Q113" s="454">
        <f t="shared" si="4"/>
        <v>11.627906976744185</v>
      </c>
    </row>
    <row r="114" spans="1:17" s="334" customFormat="1" ht="21" hidden="1">
      <c r="A114" s="867" t="s">
        <v>280</v>
      </c>
      <c r="B114" s="868"/>
      <c r="C114" s="864" t="s">
        <v>245</v>
      </c>
      <c r="D114" s="864" t="s">
        <v>222</v>
      </c>
      <c r="E114" s="864"/>
      <c r="F114" s="864"/>
      <c r="G114" s="864"/>
      <c r="H114" s="881">
        <f aca="true" t="shared" si="5" ref="H114:I116">H115</f>
        <v>0</v>
      </c>
      <c r="I114" s="203">
        <f t="shared" si="5"/>
        <v>0</v>
      </c>
      <c r="J114" s="204"/>
      <c r="K114" s="203">
        <f aca="true" t="shared" si="6" ref="K114:L116">K115</f>
        <v>15</v>
      </c>
      <c r="L114" s="333">
        <f t="shared" si="6"/>
        <v>15</v>
      </c>
      <c r="N114" s="454">
        <f t="shared" si="3"/>
        <v>-15</v>
      </c>
      <c r="O114" s="454">
        <f t="shared" si="3"/>
        <v>-15</v>
      </c>
      <c r="P114" s="454">
        <f t="shared" si="4"/>
        <v>0</v>
      </c>
      <c r="Q114" s="454">
        <f t="shared" si="4"/>
        <v>0</v>
      </c>
    </row>
    <row r="115" spans="1:17" ht="22.5" hidden="1">
      <c r="A115" s="894" t="s">
        <v>247</v>
      </c>
      <c r="B115" s="895"/>
      <c r="C115" s="896">
        <v>950</v>
      </c>
      <c r="D115" s="897">
        <v>3</v>
      </c>
      <c r="E115" s="897">
        <v>14</v>
      </c>
      <c r="F115" s="898" t="s">
        <v>429</v>
      </c>
      <c r="G115" s="899" t="s">
        <v>429</v>
      </c>
      <c r="H115" s="872">
        <f t="shared" si="5"/>
        <v>0</v>
      </c>
      <c r="I115" s="200">
        <f t="shared" si="5"/>
        <v>0</v>
      </c>
      <c r="J115" s="196"/>
      <c r="K115" s="200">
        <f t="shared" si="6"/>
        <v>15</v>
      </c>
      <c r="L115" s="328">
        <f t="shared" si="6"/>
        <v>15</v>
      </c>
      <c r="N115" s="454">
        <f t="shared" si="3"/>
        <v>-15</v>
      </c>
      <c r="O115" s="454">
        <f t="shared" si="3"/>
        <v>-15</v>
      </c>
      <c r="P115" s="454">
        <f t="shared" si="4"/>
        <v>0</v>
      </c>
      <c r="Q115" s="454">
        <f t="shared" si="4"/>
        <v>0</v>
      </c>
    </row>
    <row r="116" spans="1:17" ht="33.75" hidden="1">
      <c r="A116" s="894" t="s">
        <v>430</v>
      </c>
      <c r="B116" s="895"/>
      <c r="C116" s="896">
        <v>950</v>
      </c>
      <c r="D116" s="897">
        <v>3</v>
      </c>
      <c r="E116" s="897">
        <v>14</v>
      </c>
      <c r="F116" s="898">
        <v>8600000000</v>
      </c>
      <c r="G116" s="899" t="s">
        <v>429</v>
      </c>
      <c r="H116" s="880">
        <f t="shared" si="5"/>
        <v>0</v>
      </c>
      <c r="I116" s="202">
        <f t="shared" si="5"/>
        <v>0</v>
      </c>
      <c r="J116" s="196"/>
      <c r="K116" s="202">
        <f t="shared" si="6"/>
        <v>15</v>
      </c>
      <c r="L116" s="332">
        <f t="shared" si="6"/>
        <v>15</v>
      </c>
      <c r="N116" s="454">
        <f t="shared" si="3"/>
        <v>-15</v>
      </c>
      <c r="O116" s="454">
        <f t="shared" si="3"/>
        <v>-15</v>
      </c>
      <c r="P116" s="454">
        <f t="shared" si="4"/>
        <v>0</v>
      </c>
      <c r="Q116" s="454">
        <f t="shared" si="4"/>
        <v>0</v>
      </c>
    </row>
    <row r="117" spans="1:17" ht="56.25" hidden="1">
      <c r="A117" s="894" t="s">
        <v>431</v>
      </c>
      <c r="B117" s="895"/>
      <c r="C117" s="896">
        <v>950</v>
      </c>
      <c r="D117" s="897">
        <v>3</v>
      </c>
      <c r="E117" s="897">
        <v>14</v>
      </c>
      <c r="F117" s="898">
        <v>8601000000</v>
      </c>
      <c r="G117" s="899" t="s">
        <v>429</v>
      </c>
      <c r="H117" s="880">
        <f>H118+H120+H122+H124</f>
        <v>0</v>
      </c>
      <c r="I117" s="202">
        <f>I118+I120+I122+I124</f>
        <v>0</v>
      </c>
      <c r="J117" s="196"/>
      <c r="K117" s="202">
        <f>K118+K120+K122+K124</f>
        <v>15</v>
      </c>
      <c r="L117" s="332">
        <f>L118+L120+L122+L124</f>
        <v>15</v>
      </c>
      <c r="N117" s="454">
        <f t="shared" si="3"/>
        <v>-15</v>
      </c>
      <c r="O117" s="454">
        <f t="shared" si="3"/>
        <v>-15</v>
      </c>
      <c r="P117" s="454">
        <f t="shared" si="4"/>
        <v>0</v>
      </c>
      <c r="Q117" s="454">
        <f t="shared" si="4"/>
        <v>0</v>
      </c>
    </row>
    <row r="118" spans="1:17" ht="18.75" hidden="1">
      <c r="A118" s="894" t="s">
        <v>432</v>
      </c>
      <c r="B118" s="895"/>
      <c r="C118" s="896">
        <v>950</v>
      </c>
      <c r="D118" s="897">
        <v>3</v>
      </c>
      <c r="E118" s="897">
        <v>14</v>
      </c>
      <c r="F118" s="898">
        <v>8601000001</v>
      </c>
      <c r="G118" s="899" t="s">
        <v>429</v>
      </c>
      <c r="H118" s="880">
        <f>H119</f>
        <v>0</v>
      </c>
      <c r="I118" s="202">
        <f>I119</f>
        <v>0</v>
      </c>
      <c r="J118" s="196"/>
      <c r="K118" s="202">
        <f>K119</f>
        <v>0</v>
      </c>
      <c r="L118" s="332">
        <f>L119</f>
        <v>0</v>
      </c>
      <c r="N118" s="454">
        <f t="shared" si="3"/>
        <v>0</v>
      </c>
      <c r="O118" s="454">
        <f t="shared" si="3"/>
        <v>0</v>
      </c>
      <c r="P118" s="454" t="e">
        <f t="shared" si="4"/>
        <v>#DIV/0!</v>
      </c>
      <c r="Q118" s="454" t="e">
        <f t="shared" si="4"/>
        <v>#DIV/0!</v>
      </c>
    </row>
    <row r="119" spans="1:17" ht="22.5" hidden="1">
      <c r="A119" s="894" t="s">
        <v>319</v>
      </c>
      <c r="B119" s="895"/>
      <c r="C119" s="896">
        <v>950</v>
      </c>
      <c r="D119" s="897">
        <v>3</v>
      </c>
      <c r="E119" s="897">
        <v>14</v>
      </c>
      <c r="F119" s="898">
        <v>8601000001</v>
      </c>
      <c r="G119" s="899" t="s">
        <v>215</v>
      </c>
      <c r="H119" s="880"/>
      <c r="I119" s="202"/>
      <c r="J119" s="196"/>
      <c r="K119" s="202"/>
      <c r="L119" s="332"/>
      <c r="N119" s="454">
        <f t="shared" si="3"/>
        <v>0</v>
      </c>
      <c r="O119" s="454">
        <f t="shared" si="3"/>
        <v>0</v>
      </c>
      <c r="P119" s="454" t="e">
        <f t="shared" si="4"/>
        <v>#DIV/0!</v>
      </c>
      <c r="Q119" s="454" t="e">
        <f t="shared" si="4"/>
        <v>#DIV/0!</v>
      </c>
    </row>
    <row r="120" spans="1:17" ht="18.75" hidden="1">
      <c r="A120" s="894" t="s">
        <v>433</v>
      </c>
      <c r="B120" s="895"/>
      <c r="C120" s="896">
        <v>950</v>
      </c>
      <c r="D120" s="897">
        <v>3</v>
      </c>
      <c r="E120" s="897">
        <v>14</v>
      </c>
      <c r="F120" s="898">
        <v>8601000002</v>
      </c>
      <c r="G120" s="899" t="s">
        <v>429</v>
      </c>
      <c r="H120" s="880">
        <f>H121</f>
        <v>0</v>
      </c>
      <c r="I120" s="202">
        <f>I121</f>
        <v>0</v>
      </c>
      <c r="J120" s="196"/>
      <c r="K120" s="202">
        <f>K121</f>
        <v>10</v>
      </c>
      <c r="L120" s="332">
        <f>L121</f>
        <v>10</v>
      </c>
      <c r="N120" s="454">
        <f t="shared" si="3"/>
        <v>-10</v>
      </c>
      <c r="O120" s="454">
        <f t="shared" si="3"/>
        <v>-10</v>
      </c>
      <c r="P120" s="454">
        <f t="shared" si="4"/>
        <v>0</v>
      </c>
      <c r="Q120" s="454">
        <f t="shared" si="4"/>
        <v>0</v>
      </c>
    </row>
    <row r="121" spans="1:17" ht="22.5" hidden="1">
      <c r="A121" s="894" t="s">
        <v>319</v>
      </c>
      <c r="B121" s="895"/>
      <c r="C121" s="896">
        <v>950</v>
      </c>
      <c r="D121" s="897">
        <v>3</v>
      </c>
      <c r="E121" s="897">
        <v>14</v>
      </c>
      <c r="F121" s="898">
        <v>8601000002</v>
      </c>
      <c r="G121" s="899" t="s">
        <v>215</v>
      </c>
      <c r="H121" s="880">
        <v>0</v>
      </c>
      <c r="I121" s="202"/>
      <c r="J121" s="196"/>
      <c r="K121" s="202">
        <v>10</v>
      </c>
      <c r="L121" s="332">
        <v>10</v>
      </c>
      <c r="N121" s="454">
        <f t="shared" si="3"/>
        <v>-10</v>
      </c>
      <c r="O121" s="454">
        <f t="shared" si="3"/>
        <v>-10</v>
      </c>
      <c r="P121" s="454">
        <f t="shared" si="4"/>
        <v>0</v>
      </c>
      <c r="Q121" s="454">
        <f t="shared" si="4"/>
        <v>0</v>
      </c>
    </row>
    <row r="122" spans="1:17" ht="18.75" hidden="1">
      <c r="A122" s="894" t="s">
        <v>434</v>
      </c>
      <c r="B122" s="895"/>
      <c r="C122" s="896">
        <v>950</v>
      </c>
      <c r="D122" s="897">
        <v>3</v>
      </c>
      <c r="E122" s="897">
        <v>14</v>
      </c>
      <c r="F122" s="898">
        <v>8601000003</v>
      </c>
      <c r="G122" s="899" t="s">
        <v>429</v>
      </c>
      <c r="H122" s="880">
        <f>H123</f>
        <v>0</v>
      </c>
      <c r="I122" s="202">
        <f>I123</f>
        <v>0</v>
      </c>
      <c r="J122" s="196"/>
      <c r="K122" s="202">
        <f>K123</f>
        <v>0</v>
      </c>
      <c r="L122" s="332">
        <f>L123</f>
        <v>0</v>
      </c>
      <c r="N122" s="454">
        <f t="shared" si="3"/>
        <v>0</v>
      </c>
      <c r="O122" s="454">
        <f t="shared" si="3"/>
        <v>0</v>
      </c>
      <c r="P122" s="454" t="e">
        <f t="shared" si="4"/>
        <v>#DIV/0!</v>
      </c>
      <c r="Q122" s="454" t="e">
        <f t="shared" si="4"/>
        <v>#DIV/0!</v>
      </c>
    </row>
    <row r="123" spans="1:17" ht="22.5" hidden="1">
      <c r="A123" s="894" t="s">
        <v>319</v>
      </c>
      <c r="B123" s="895"/>
      <c r="C123" s="896">
        <v>950</v>
      </c>
      <c r="D123" s="897">
        <v>3</v>
      </c>
      <c r="E123" s="897">
        <v>14</v>
      </c>
      <c r="F123" s="898">
        <v>8601000003</v>
      </c>
      <c r="G123" s="899" t="s">
        <v>215</v>
      </c>
      <c r="H123" s="880"/>
      <c r="I123" s="202"/>
      <c r="J123" s="196"/>
      <c r="K123" s="202"/>
      <c r="L123" s="332"/>
      <c r="N123" s="454">
        <f t="shared" si="3"/>
        <v>0</v>
      </c>
      <c r="O123" s="454">
        <f t="shared" si="3"/>
        <v>0</v>
      </c>
      <c r="P123" s="454" t="e">
        <f t="shared" si="4"/>
        <v>#DIV/0!</v>
      </c>
      <c r="Q123" s="454" t="e">
        <f t="shared" si="4"/>
        <v>#DIV/0!</v>
      </c>
    </row>
    <row r="124" spans="1:17" ht="18.75" hidden="1">
      <c r="A124" s="894" t="s">
        <v>435</v>
      </c>
      <c r="B124" s="895"/>
      <c r="C124" s="896">
        <v>950</v>
      </c>
      <c r="D124" s="897">
        <v>3</v>
      </c>
      <c r="E124" s="897">
        <v>14</v>
      </c>
      <c r="F124" s="898">
        <v>8601000004</v>
      </c>
      <c r="G124" s="899" t="s">
        <v>429</v>
      </c>
      <c r="H124" s="880">
        <f>H125</f>
        <v>0</v>
      </c>
      <c r="I124" s="202">
        <f>I125</f>
        <v>0</v>
      </c>
      <c r="J124" s="196"/>
      <c r="K124" s="202">
        <f>K125</f>
        <v>5</v>
      </c>
      <c r="L124" s="332">
        <f>L125</f>
        <v>5</v>
      </c>
      <c r="N124" s="454">
        <f t="shared" si="3"/>
        <v>-5</v>
      </c>
      <c r="O124" s="454">
        <f t="shared" si="3"/>
        <v>-5</v>
      </c>
      <c r="P124" s="454">
        <f t="shared" si="4"/>
        <v>0</v>
      </c>
      <c r="Q124" s="454">
        <f t="shared" si="4"/>
        <v>0</v>
      </c>
    </row>
    <row r="125" spans="1:17" ht="22.5" hidden="1">
      <c r="A125" s="894" t="s">
        <v>319</v>
      </c>
      <c r="B125" s="895"/>
      <c r="C125" s="896">
        <v>950</v>
      </c>
      <c r="D125" s="897">
        <v>3</v>
      </c>
      <c r="E125" s="897">
        <v>14</v>
      </c>
      <c r="F125" s="898">
        <v>8601000004</v>
      </c>
      <c r="G125" s="899" t="s">
        <v>215</v>
      </c>
      <c r="H125" s="880">
        <v>0</v>
      </c>
      <c r="I125" s="202"/>
      <c r="J125" s="196"/>
      <c r="K125" s="202">
        <v>5</v>
      </c>
      <c r="L125" s="332">
        <v>5</v>
      </c>
      <c r="N125" s="454">
        <f t="shared" si="3"/>
        <v>-5</v>
      </c>
      <c r="O125" s="454">
        <f t="shared" si="3"/>
        <v>-5</v>
      </c>
      <c r="P125" s="454">
        <f t="shared" si="4"/>
        <v>0</v>
      </c>
      <c r="Q125" s="454">
        <f t="shared" si="4"/>
        <v>0</v>
      </c>
    </row>
    <row r="126" spans="1:17" ht="19.5" hidden="1" thickBot="1">
      <c r="A126" s="900" t="s">
        <v>224</v>
      </c>
      <c r="B126" s="901">
        <v>2</v>
      </c>
      <c r="C126" s="902">
        <v>950</v>
      </c>
      <c r="D126" s="865" t="s">
        <v>212</v>
      </c>
      <c r="E126" s="865" t="s">
        <v>222</v>
      </c>
      <c r="F126" s="898">
        <v>200300000</v>
      </c>
      <c r="G126" s="899"/>
      <c r="H126" s="880">
        <f>H127</f>
        <v>0</v>
      </c>
      <c r="I126" s="202"/>
      <c r="J126" s="196"/>
      <c r="K126" s="202"/>
      <c r="L126" s="332"/>
      <c r="N126" s="454"/>
      <c r="O126" s="454"/>
      <c r="P126" s="454"/>
      <c r="Q126" s="454"/>
    </row>
    <row r="127" spans="1:17" ht="18.75" hidden="1">
      <c r="A127" s="903" t="s">
        <v>444</v>
      </c>
      <c r="B127" s="904">
        <v>2</v>
      </c>
      <c r="C127" s="905">
        <v>950</v>
      </c>
      <c r="D127" s="906" t="s">
        <v>212</v>
      </c>
      <c r="E127" s="906" t="s">
        <v>222</v>
      </c>
      <c r="F127" s="907">
        <v>200320190</v>
      </c>
      <c r="G127" s="908"/>
      <c r="H127" s="909">
        <f>H128</f>
        <v>0</v>
      </c>
      <c r="I127" s="202"/>
      <c r="J127" s="196"/>
      <c r="K127" s="202"/>
      <c r="L127" s="332"/>
      <c r="N127" s="454"/>
      <c r="O127" s="454"/>
      <c r="P127" s="454"/>
      <c r="Q127" s="454"/>
    </row>
    <row r="128" spans="1:17" ht="75" customHeight="1" hidden="1">
      <c r="A128" s="910" t="s">
        <v>198</v>
      </c>
      <c r="B128" s="911">
        <v>2</v>
      </c>
      <c r="C128" s="912">
        <v>950</v>
      </c>
      <c r="D128" s="865" t="s">
        <v>212</v>
      </c>
      <c r="E128" s="865" t="s">
        <v>222</v>
      </c>
      <c r="F128" s="898">
        <v>200320190</v>
      </c>
      <c r="G128" s="899">
        <v>100</v>
      </c>
      <c r="H128" s="880">
        <v>0</v>
      </c>
      <c r="I128" s="202"/>
      <c r="J128" s="196"/>
      <c r="K128" s="202"/>
      <c r="L128" s="332"/>
      <c r="N128" s="454"/>
      <c r="O128" s="454"/>
      <c r="P128" s="454"/>
      <c r="Q128" s="454"/>
    </row>
    <row r="129" spans="1:17" ht="27.75" customHeight="1">
      <c r="A129" s="913" t="s">
        <v>428</v>
      </c>
      <c r="B129" s="914"/>
      <c r="C129" s="915"/>
      <c r="D129" s="865" t="s">
        <v>222</v>
      </c>
      <c r="E129" s="916"/>
      <c r="F129" s="916"/>
      <c r="G129" s="916"/>
      <c r="H129" s="917">
        <f>H130</f>
        <v>30</v>
      </c>
      <c r="I129" s="341"/>
      <c r="J129" s="196"/>
      <c r="K129" s="202"/>
      <c r="L129" s="332"/>
      <c r="N129" s="454"/>
      <c r="O129" s="454"/>
      <c r="P129" s="454"/>
      <c r="Q129" s="454"/>
    </row>
    <row r="130" spans="1:17" ht="22.5">
      <c r="A130" s="910" t="s">
        <v>247</v>
      </c>
      <c r="B130" s="918"/>
      <c r="C130" s="896"/>
      <c r="D130" s="865" t="s">
        <v>222</v>
      </c>
      <c r="E130" s="919">
        <v>14</v>
      </c>
      <c r="F130" s="916"/>
      <c r="G130" s="916"/>
      <c r="H130" s="920">
        <f>H131</f>
        <v>30</v>
      </c>
      <c r="I130" s="341"/>
      <c r="J130" s="196"/>
      <c r="K130" s="202"/>
      <c r="L130" s="332"/>
      <c r="N130" s="454"/>
      <c r="O130" s="454"/>
      <c r="P130" s="454"/>
      <c r="Q130" s="454"/>
    </row>
    <row r="131" spans="1:17" ht="22.5">
      <c r="A131" s="910" t="s">
        <v>571</v>
      </c>
      <c r="B131" s="918"/>
      <c r="C131" s="896"/>
      <c r="D131" s="865" t="s">
        <v>222</v>
      </c>
      <c r="E131" s="919">
        <v>14</v>
      </c>
      <c r="F131" s="919">
        <v>2400000000</v>
      </c>
      <c r="G131" s="921"/>
      <c r="H131" s="922">
        <f>H132</f>
        <v>30</v>
      </c>
      <c r="I131" s="341"/>
      <c r="J131" s="196"/>
      <c r="K131" s="202"/>
      <c r="L131" s="332"/>
      <c r="N131" s="454"/>
      <c r="O131" s="454"/>
      <c r="P131" s="454"/>
      <c r="Q131" s="454"/>
    </row>
    <row r="132" spans="1:17" ht="25.5" customHeight="1">
      <c r="A132" s="910" t="s">
        <v>200</v>
      </c>
      <c r="B132" s="918"/>
      <c r="C132" s="896"/>
      <c r="D132" s="865" t="s">
        <v>222</v>
      </c>
      <c r="E132" s="919">
        <v>14</v>
      </c>
      <c r="F132" s="919">
        <v>2407000000</v>
      </c>
      <c r="G132" s="919">
        <v>200</v>
      </c>
      <c r="H132" s="922">
        <v>30</v>
      </c>
      <c r="I132" s="341"/>
      <c r="J132" s="196"/>
      <c r="K132" s="202"/>
      <c r="L132" s="332"/>
      <c r="N132" s="454"/>
      <c r="O132" s="454"/>
      <c r="P132" s="454"/>
      <c r="Q132" s="454"/>
    </row>
    <row r="133" spans="1:17" ht="18.75" hidden="1">
      <c r="A133" s="923"/>
      <c r="B133" s="895"/>
      <c r="C133" s="896"/>
      <c r="D133" s="897"/>
      <c r="E133" s="924"/>
      <c r="F133" s="925"/>
      <c r="G133" s="926"/>
      <c r="H133" s="927"/>
      <c r="I133" s="202"/>
      <c r="J133" s="196"/>
      <c r="K133" s="202"/>
      <c r="L133" s="332"/>
      <c r="N133" s="454"/>
      <c r="O133" s="454"/>
      <c r="P133" s="454"/>
      <c r="Q133" s="454"/>
    </row>
    <row r="134" spans="1:17" ht="18.75" hidden="1">
      <c r="A134" s="894"/>
      <c r="B134" s="895"/>
      <c r="C134" s="896"/>
      <c r="D134" s="897"/>
      <c r="E134" s="897"/>
      <c r="F134" s="898"/>
      <c r="G134" s="899"/>
      <c r="H134" s="880"/>
      <c r="I134" s="202"/>
      <c r="J134" s="196"/>
      <c r="K134" s="202"/>
      <c r="L134" s="332"/>
      <c r="N134" s="454"/>
      <c r="O134" s="454"/>
      <c r="P134" s="454"/>
      <c r="Q134" s="454"/>
    </row>
    <row r="135" spans="1:17" s="334" customFormat="1" ht="12" customHeight="1">
      <c r="A135" s="867" t="s">
        <v>13</v>
      </c>
      <c r="B135" s="868"/>
      <c r="C135" s="864" t="s">
        <v>245</v>
      </c>
      <c r="D135" s="864" t="s">
        <v>223</v>
      </c>
      <c r="E135" s="864"/>
      <c r="F135" s="864"/>
      <c r="G135" s="864"/>
      <c r="H135" s="866">
        <f>H136+H142+H154</f>
        <v>975.3199999999999</v>
      </c>
      <c r="I135" s="198">
        <f>I136+I142+I154</f>
        <v>944.5</v>
      </c>
      <c r="J135" s="213"/>
      <c r="K135" s="198">
        <f>K136+K142+K154</f>
        <v>811.9000000000001</v>
      </c>
      <c r="L135" s="323">
        <f>L136+L142+L154</f>
        <v>843.5</v>
      </c>
      <c r="N135" s="454">
        <f t="shared" si="3"/>
        <v>163.41999999999985</v>
      </c>
      <c r="O135" s="454">
        <f t="shared" si="3"/>
        <v>101</v>
      </c>
      <c r="P135" s="454">
        <f t="shared" si="4"/>
        <v>120.12809459293014</v>
      </c>
      <c r="Q135" s="454">
        <f t="shared" si="4"/>
        <v>111.97391819798459</v>
      </c>
    </row>
    <row r="136" spans="1:17" ht="18.75" hidden="1">
      <c r="A136" s="870" t="s">
        <v>106</v>
      </c>
      <c r="B136" s="871"/>
      <c r="C136" s="865" t="s">
        <v>245</v>
      </c>
      <c r="D136" s="865" t="s">
        <v>223</v>
      </c>
      <c r="E136" s="865" t="s">
        <v>211</v>
      </c>
      <c r="F136" s="865"/>
      <c r="G136" s="865"/>
      <c r="H136" s="872">
        <v>0</v>
      </c>
      <c r="I136" s="200">
        <v>0</v>
      </c>
      <c r="J136" s="196"/>
      <c r="K136" s="200">
        <v>64.7</v>
      </c>
      <c r="L136" s="328">
        <v>64.7</v>
      </c>
      <c r="N136" s="454">
        <f t="shared" si="3"/>
        <v>-64.7</v>
      </c>
      <c r="O136" s="454">
        <f t="shared" si="3"/>
        <v>-64.7</v>
      </c>
      <c r="P136" s="454">
        <f t="shared" si="4"/>
        <v>0</v>
      </c>
      <c r="Q136" s="454">
        <f t="shared" si="4"/>
        <v>0</v>
      </c>
    </row>
    <row r="137" spans="1:17" ht="22.5" hidden="1">
      <c r="A137" s="870" t="s">
        <v>52</v>
      </c>
      <c r="B137" s="871"/>
      <c r="C137" s="865" t="s">
        <v>245</v>
      </c>
      <c r="D137" s="865" t="s">
        <v>223</v>
      </c>
      <c r="E137" s="865" t="s">
        <v>211</v>
      </c>
      <c r="F137" s="864" t="s">
        <v>453</v>
      </c>
      <c r="G137" s="865"/>
      <c r="H137" s="872">
        <v>0</v>
      </c>
      <c r="I137" s="200">
        <v>0</v>
      </c>
      <c r="J137" s="196"/>
      <c r="K137" s="200">
        <v>64.7</v>
      </c>
      <c r="L137" s="328">
        <v>64.7</v>
      </c>
      <c r="N137" s="454">
        <f t="shared" si="3"/>
        <v>-64.7</v>
      </c>
      <c r="O137" s="454">
        <f t="shared" si="3"/>
        <v>-64.7</v>
      </c>
      <c r="P137" s="454">
        <f t="shared" si="4"/>
        <v>0</v>
      </c>
      <c r="Q137" s="454">
        <f t="shared" si="4"/>
        <v>0</v>
      </c>
    </row>
    <row r="138" spans="1:17" ht="36" customHeight="1" hidden="1">
      <c r="A138" s="876" t="s">
        <v>95</v>
      </c>
      <c r="B138" s="877"/>
      <c r="C138" s="865" t="s">
        <v>245</v>
      </c>
      <c r="D138" s="865" t="s">
        <v>223</v>
      </c>
      <c r="E138" s="865" t="s">
        <v>211</v>
      </c>
      <c r="F138" s="865" t="s">
        <v>454</v>
      </c>
      <c r="G138" s="865"/>
      <c r="H138" s="872">
        <f>H139</f>
        <v>0</v>
      </c>
      <c r="I138" s="200">
        <f>I139</f>
        <v>0</v>
      </c>
      <c r="J138" s="200">
        <f>J139</f>
        <v>0</v>
      </c>
      <c r="K138" s="200">
        <f>K139</f>
        <v>64.7</v>
      </c>
      <c r="L138" s="328">
        <f>L139</f>
        <v>64.7</v>
      </c>
      <c r="N138" s="454">
        <f t="shared" si="3"/>
        <v>-64.7</v>
      </c>
      <c r="O138" s="454">
        <f t="shared" si="3"/>
        <v>-64.7</v>
      </c>
      <c r="P138" s="454">
        <f t="shared" si="4"/>
        <v>0</v>
      </c>
      <c r="Q138" s="454">
        <f t="shared" si="4"/>
        <v>0</v>
      </c>
    </row>
    <row r="139" spans="1:17" ht="22.5" hidden="1">
      <c r="A139" s="870" t="s">
        <v>97</v>
      </c>
      <c r="B139" s="871"/>
      <c r="C139" s="865" t="s">
        <v>245</v>
      </c>
      <c r="D139" s="865" t="s">
        <v>223</v>
      </c>
      <c r="E139" s="865" t="s">
        <v>211</v>
      </c>
      <c r="F139" s="865" t="s">
        <v>140</v>
      </c>
      <c r="G139" s="865"/>
      <c r="H139" s="880">
        <v>0</v>
      </c>
      <c r="I139" s="202">
        <v>0</v>
      </c>
      <c r="J139" s="196"/>
      <c r="K139" s="202">
        <v>64.7</v>
      </c>
      <c r="L139" s="332">
        <v>64.7</v>
      </c>
      <c r="N139" s="454">
        <f t="shared" si="3"/>
        <v>-64.7</v>
      </c>
      <c r="O139" s="454">
        <f t="shared" si="3"/>
        <v>-64.7</v>
      </c>
      <c r="P139" s="454">
        <f t="shared" si="4"/>
        <v>0</v>
      </c>
      <c r="Q139" s="454">
        <f t="shared" si="4"/>
        <v>0</v>
      </c>
    </row>
    <row r="140" spans="1:17" ht="45" hidden="1">
      <c r="A140" s="870" t="s">
        <v>198</v>
      </c>
      <c r="B140" s="871"/>
      <c r="C140" s="865" t="s">
        <v>245</v>
      </c>
      <c r="D140" s="865" t="s">
        <v>223</v>
      </c>
      <c r="E140" s="865" t="s">
        <v>211</v>
      </c>
      <c r="F140" s="865" t="s">
        <v>140</v>
      </c>
      <c r="G140" s="865" t="s">
        <v>199</v>
      </c>
      <c r="H140" s="872">
        <v>0</v>
      </c>
      <c r="I140" s="200">
        <v>0</v>
      </c>
      <c r="J140" s="196"/>
      <c r="K140" s="200">
        <v>61.6</v>
      </c>
      <c r="L140" s="328">
        <v>61.6</v>
      </c>
      <c r="N140" s="454">
        <f t="shared" si="3"/>
        <v>-61.6</v>
      </c>
      <c r="O140" s="454">
        <f t="shared" si="3"/>
        <v>-61.6</v>
      </c>
      <c r="P140" s="454">
        <f t="shared" si="4"/>
        <v>0</v>
      </c>
      <c r="Q140" s="454">
        <f t="shared" si="4"/>
        <v>0</v>
      </c>
    </row>
    <row r="141" spans="1:17" ht="22.5" hidden="1">
      <c r="A141" s="873" t="s">
        <v>319</v>
      </c>
      <c r="B141" s="874"/>
      <c r="C141" s="865" t="s">
        <v>245</v>
      </c>
      <c r="D141" s="865" t="s">
        <v>223</v>
      </c>
      <c r="E141" s="865" t="s">
        <v>211</v>
      </c>
      <c r="F141" s="865" t="s">
        <v>140</v>
      </c>
      <c r="G141" s="865" t="s">
        <v>215</v>
      </c>
      <c r="H141" s="872">
        <v>0</v>
      </c>
      <c r="I141" s="200">
        <v>0</v>
      </c>
      <c r="J141" s="196"/>
      <c r="K141" s="200">
        <v>3.1</v>
      </c>
      <c r="L141" s="328">
        <v>3.1</v>
      </c>
      <c r="N141" s="454">
        <f t="shared" si="3"/>
        <v>-3.1</v>
      </c>
      <c r="O141" s="454">
        <f t="shared" si="3"/>
        <v>-3.1</v>
      </c>
      <c r="P141" s="454">
        <f t="shared" si="4"/>
        <v>0</v>
      </c>
      <c r="Q141" s="454">
        <f t="shared" si="4"/>
        <v>0</v>
      </c>
    </row>
    <row r="142" spans="1:17" s="334" customFormat="1" ht="15.75" customHeight="1">
      <c r="A142" s="862" t="s">
        <v>62</v>
      </c>
      <c r="B142" s="863"/>
      <c r="C142" s="864" t="s">
        <v>245</v>
      </c>
      <c r="D142" s="864" t="s">
        <v>223</v>
      </c>
      <c r="E142" s="864" t="s">
        <v>258</v>
      </c>
      <c r="F142" s="864"/>
      <c r="G142" s="864"/>
      <c r="H142" s="928">
        <f>H146+H143</f>
        <v>835.3199999999999</v>
      </c>
      <c r="I142" s="203">
        <f>I146</f>
        <v>931.5</v>
      </c>
      <c r="J142" s="204"/>
      <c r="K142" s="203">
        <f>K146</f>
        <v>737.2</v>
      </c>
      <c r="L142" s="333">
        <f>L146</f>
        <v>768.8</v>
      </c>
      <c r="N142" s="454">
        <f t="shared" si="3"/>
        <v>98.11999999999989</v>
      </c>
      <c r="O142" s="454">
        <f t="shared" si="3"/>
        <v>162.70000000000005</v>
      </c>
      <c r="P142" s="454">
        <f t="shared" si="4"/>
        <v>113.30982094411284</v>
      </c>
      <c r="Q142" s="454">
        <f t="shared" si="4"/>
        <v>121.16285119667015</v>
      </c>
    </row>
    <row r="143" spans="1:17" s="334" customFormat="1" ht="18.75" hidden="1">
      <c r="A143" s="910" t="s">
        <v>572</v>
      </c>
      <c r="B143" s="929"/>
      <c r="C143" s="864"/>
      <c r="D143" s="865" t="s">
        <v>223</v>
      </c>
      <c r="E143" s="865" t="s">
        <v>258</v>
      </c>
      <c r="F143" s="912">
        <v>3100000000</v>
      </c>
      <c r="G143" s="912"/>
      <c r="H143" s="930">
        <v>0</v>
      </c>
      <c r="I143" s="203"/>
      <c r="J143" s="204"/>
      <c r="K143" s="203"/>
      <c r="L143" s="333"/>
      <c r="N143" s="454"/>
      <c r="O143" s="454"/>
      <c r="P143" s="454"/>
      <c r="Q143" s="454"/>
    </row>
    <row r="144" spans="1:17" s="334" customFormat="1" ht="37.5" customHeight="1" hidden="1">
      <c r="A144" s="910" t="s">
        <v>573</v>
      </c>
      <c r="B144" s="929"/>
      <c r="C144" s="864"/>
      <c r="D144" s="865" t="s">
        <v>223</v>
      </c>
      <c r="E144" s="865" t="s">
        <v>258</v>
      </c>
      <c r="F144" s="912">
        <v>3105000000</v>
      </c>
      <c r="G144" s="912"/>
      <c r="H144" s="920">
        <f>H145</f>
        <v>0</v>
      </c>
      <c r="I144" s="931"/>
      <c r="J144" s="204"/>
      <c r="K144" s="203"/>
      <c r="L144" s="333"/>
      <c r="N144" s="454"/>
      <c r="O144" s="454"/>
      <c r="P144" s="454"/>
      <c r="Q144" s="454"/>
    </row>
    <row r="145" spans="1:17" s="334" customFormat="1" ht="22.5" hidden="1">
      <c r="A145" s="910" t="s">
        <v>200</v>
      </c>
      <c r="B145" s="929"/>
      <c r="C145" s="864"/>
      <c r="D145" s="865" t="s">
        <v>223</v>
      </c>
      <c r="E145" s="865" t="s">
        <v>258</v>
      </c>
      <c r="F145" s="912">
        <v>3105000000</v>
      </c>
      <c r="G145" s="912">
        <v>200</v>
      </c>
      <c r="H145" s="920">
        <v>0</v>
      </c>
      <c r="I145" s="931"/>
      <c r="J145" s="204"/>
      <c r="K145" s="203"/>
      <c r="L145" s="333"/>
      <c r="N145" s="454"/>
      <c r="O145" s="454"/>
      <c r="P145" s="454"/>
      <c r="Q145" s="454"/>
    </row>
    <row r="146" spans="1:17" ht="33.75">
      <c r="A146" s="923" t="s">
        <v>574</v>
      </c>
      <c r="B146" s="895"/>
      <c r="C146" s="896">
        <v>950</v>
      </c>
      <c r="D146" s="897">
        <v>4</v>
      </c>
      <c r="E146" s="897">
        <v>9</v>
      </c>
      <c r="F146" s="925" t="s">
        <v>427</v>
      </c>
      <c r="G146" s="926" t="s">
        <v>429</v>
      </c>
      <c r="H146" s="927">
        <f aca="true" t="shared" si="7" ref="H146:I148">H147</f>
        <v>835.3199999999999</v>
      </c>
      <c r="I146" s="202">
        <f t="shared" si="7"/>
        <v>931.5</v>
      </c>
      <c r="J146" s="196"/>
      <c r="K146" s="202">
        <f aca="true" t="shared" si="8" ref="K146:L148">K147</f>
        <v>737.2</v>
      </c>
      <c r="L146" s="332">
        <f t="shared" si="8"/>
        <v>768.8</v>
      </c>
      <c r="N146" s="454">
        <f t="shared" si="3"/>
        <v>98.11999999999989</v>
      </c>
      <c r="O146" s="454">
        <f t="shared" si="3"/>
        <v>162.70000000000005</v>
      </c>
      <c r="P146" s="454">
        <f t="shared" si="4"/>
        <v>113.30982094411284</v>
      </c>
      <c r="Q146" s="454">
        <f t="shared" si="4"/>
        <v>121.16285119667015</v>
      </c>
    </row>
    <row r="147" spans="1:17" ht="53.25" customHeight="1">
      <c r="A147" s="894" t="s">
        <v>40</v>
      </c>
      <c r="B147" s="895"/>
      <c r="C147" s="896">
        <v>950</v>
      </c>
      <c r="D147" s="897">
        <v>4</v>
      </c>
      <c r="E147" s="897">
        <v>9</v>
      </c>
      <c r="F147" s="898">
        <v>8900500000</v>
      </c>
      <c r="G147" s="899" t="s">
        <v>429</v>
      </c>
      <c r="H147" s="880">
        <f>H148+H150+H152</f>
        <v>835.3199999999999</v>
      </c>
      <c r="I147" s="932">
        <f>I148+I150+I152</f>
        <v>931.5</v>
      </c>
      <c r="J147" s="933"/>
      <c r="K147" s="341">
        <f t="shared" si="8"/>
        <v>737.2</v>
      </c>
      <c r="L147" s="332">
        <f t="shared" si="8"/>
        <v>768.8</v>
      </c>
      <c r="N147" s="454">
        <f t="shared" si="3"/>
        <v>98.11999999999989</v>
      </c>
      <c r="O147" s="454">
        <f t="shared" si="3"/>
        <v>162.70000000000005</v>
      </c>
      <c r="P147" s="454">
        <f t="shared" si="4"/>
        <v>113.30982094411284</v>
      </c>
      <c r="Q147" s="454">
        <f t="shared" si="4"/>
        <v>121.16285119667015</v>
      </c>
    </row>
    <row r="148" spans="1:17" ht="37.5" customHeight="1">
      <c r="A148" s="894" t="s">
        <v>81</v>
      </c>
      <c r="B148" s="895"/>
      <c r="C148" s="896">
        <v>950</v>
      </c>
      <c r="D148" s="897">
        <v>4</v>
      </c>
      <c r="E148" s="897">
        <v>9</v>
      </c>
      <c r="F148" s="898">
        <v>8900505001</v>
      </c>
      <c r="G148" s="899" t="s">
        <v>429</v>
      </c>
      <c r="H148" s="880">
        <f t="shared" si="7"/>
        <v>507.34</v>
      </c>
      <c r="I148" s="202">
        <f t="shared" si="7"/>
        <v>931.5</v>
      </c>
      <c r="J148" s="196"/>
      <c r="K148" s="202">
        <f t="shared" si="8"/>
        <v>737.2</v>
      </c>
      <c r="L148" s="332">
        <f t="shared" si="8"/>
        <v>768.8</v>
      </c>
      <c r="N148" s="454">
        <f t="shared" si="3"/>
        <v>-229.86000000000007</v>
      </c>
      <c r="O148" s="454">
        <f t="shared" si="3"/>
        <v>162.70000000000005</v>
      </c>
      <c r="P148" s="454">
        <f t="shared" si="4"/>
        <v>68.81985892566466</v>
      </c>
      <c r="Q148" s="454">
        <f t="shared" si="4"/>
        <v>121.16285119667015</v>
      </c>
    </row>
    <row r="149" spans="1:17" ht="25.5" customHeight="1">
      <c r="A149" s="894" t="s">
        <v>319</v>
      </c>
      <c r="B149" s="895"/>
      <c r="C149" s="896">
        <v>950</v>
      </c>
      <c r="D149" s="897">
        <v>4</v>
      </c>
      <c r="E149" s="897">
        <v>9</v>
      </c>
      <c r="F149" s="898">
        <v>8900505001</v>
      </c>
      <c r="G149" s="899" t="s">
        <v>215</v>
      </c>
      <c r="H149" s="872">
        <v>507.34</v>
      </c>
      <c r="I149" s="200">
        <v>931.5</v>
      </c>
      <c r="J149" s="196"/>
      <c r="K149" s="200">
        <v>737.2</v>
      </c>
      <c r="L149" s="328">
        <v>768.8</v>
      </c>
      <c r="N149" s="454">
        <f t="shared" si="3"/>
        <v>-229.86000000000007</v>
      </c>
      <c r="O149" s="454">
        <f t="shared" si="3"/>
        <v>162.70000000000005</v>
      </c>
      <c r="P149" s="454">
        <f t="shared" si="4"/>
        <v>68.81985892566466</v>
      </c>
      <c r="Q149" s="454">
        <f t="shared" si="4"/>
        <v>121.16285119667015</v>
      </c>
    </row>
    <row r="150" spans="1:17" ht="27.75" customHeight="1">
      <c r="A150" s="894" t="s">
        <v>517</v>
      </c>
      <c r="B150" s="895"/>
      <c r="C150" s="896">
        <v>950</v>
      </c>
      <c r="D150" s="897">
        <v>4</v>
      </c>
      <c r="E150" s="897">
        <v>9</v>
      </c>
      <c r="F150" s="898">
        <v>8900505002</v>
      </c>
      <c r="G150" s="899" t="s">
        <v>429</v>
      </c>
      <c r="H150" s="866">
        <f>H151</f>
        <v>160</v>
      </c>
      <c r="I150" s="198">
        <f>I151</f>
        <v>0</v>
      </c>
      <c r="J150" s="196"/>
      <c r="K150" s="198">
        <f>K151</f>
        <v>0</v>
      </c>
      <c r="L150" s="323">
        <f>L151</f>
        <v>0</v>
      </c>
      <c r="N150" s="454">
        <f t="shared" si="3"/>
        <v>160</v>
      </c>
      <c r="O150" s="454">
        <f t="shared" si="3"/>
        <v>0</v>
      </c>
      <c r="P150" s="454" t="e">
        <f t="shared" si="4"/>
        <v>#DIV/0!</v>
      </c>
      <c r="Q150" s="454" t="e">
        <f t="shared" si="4"/>
        <v>#DIV/0!</v>
      </c>
    </row>
    <row r="151" spans="1:17" ht="27" customHeight="1">
      <c r="A151" s="894" t="s">
        <v>319</v>
      </c>
      <c r="B151" s="895"/>
      <c r="C151" s="896">
        <v>950</v>
      </c>
      <c r="D151" s="897">
        <v>4</v>
      </c>
      <c r="E151" s="897">
        <v>9</v>
      </c>
      <c r="F151" s="898">
        <v>8900505002</v>
      </c>
      <c r="G151" s="899" t="s">
        <v>215</v>
      </c>
      <c r="H151" s="872">
        <v>160</v>
      </c>
      <c r="I151" s="200">
        <v>0</v>
      </c>
      <c r="J151" s="196"/>
      <c r="K151" s="200"/>
      <c r="L151" s="328"/>
      <c r="N151" s="454">
        <f t="shared" si="3"/>
        <v>160</v>
      </c>
      <c r="O151" s="454">
        <f t="shared" si="3"/>
        <v>0</v>
      </c>
      <c r="P151" s="454" t="e">
        <f t="shared" si="4"/>
        <v>#DIV/0!</v>
      </c>
      <c r="Q151" s="454" t="e">
        <f t="shared" si="4"/>
        <v>#DIV/0!</v>
      </c>
    </row>
    <row r="152" spans="1:17" ht="14.25" customHeight="1">
      <c r="A152" s="934" t="s">
        <v>437</v>
      </c>
      <c r="B152" s="810"/>
      <c r="C152" s="896">
        <v>950</v>
      </c>
      <c r="D152" s="897">
        <v>4</v>
      </c>
      <c r="E152" s="897">
        <v>9</v>
      </c>
      <c r="F152" s="898">
        <v>8900505003</v>
      </c>
      <c r="G152" s="899"/>
      <c r="H152" s="872">
        <f>H153</f>
        <v>167.98</v>
      </c>
      <c r="I152" s="200">
        <f>I153</f>
        <v>0</v>
      </c>
      <c r="J152" s="196"/>
      <c r="K152" s="200"/>
      <c r="L152" s="328"/>
      <c r="N152" s="454"/>
      <c r="O152" s="454"/>
      <c r="P152" s="454"/>
      <c r="Q152" s="454"/>
    </row>
    <row r="153" spans="1:17" ht="22.5">
      <c r="A153" s="894" t="s">
        <v>319</v>
      </c>
      <c r="B153" s="895"/>
      <c r="C153" s="896">
        <v>950</v>
      </c>
      <c r="D153" s="897">
        <v>4</v>
      </c>
      <c r="E153" s="897">
        <v>9</v>
      </c>
      <c r="F153" s="898">
        <v>8900505003</v>
      </c>
      <c r="G153" s="899">
        <v>200</v>
      </c>
      <c r="H153" s="872">
        <v>167.98</v>
      </c>
      <c r="I153" s="200">
        <v>0</v>
      </c>
      <c r="J153" s="196"/>
      <c r="K153" s="200"/>
      <c r="L153" s="328"/>
      <c r="N153" s="454"/>
      <c r="O153" s="454"/>
      <c r="P153" s="454"/>
      <c r="Q153" s="454"/>
    </row>
    <row r="154" spans="1:17" s="334" customFormat="1" ht="17.25" customHeight="1">
      <c r="A154" s="867" t="s">
        <v>70</v>
      </c>
      <c r="B154" s="868"/>
      <c r="C154" s="864" t="s">
        <v>245</v>
      </c>
      <c r="D154" s="864" t="s">
        <v>223</v>
      </c>
      <c r="E154" s="864" t="s">
        <v>241</v>
      </c>
      <c r="F154" s="864"/>
      <c r="G154" s="864"/>
      <c r="H154" s="881">
        <f>H155</f>
        <v>140</v>
      </c>
      <c r="I154" s="203">
        <f>I155</f>
        <v>13</v>
      </c>
      <c r="J154" s="204"/>
      <c r="K154" s="203">
        <f>K155</f>
        <v>10</v>
      </c>
      <c r="L154" s="333">
        <f>L155</f>
        <v>10</v>
      </c>
      <c r="N154" s="454">
        <f t="shared" si="3"/>
        <v>130</v>
      </c>
      <c r="O154" s="454">
        <f t="shared" si="3"/>
        <v>3</v>
      </c>
      <c r="P154" s="454">
        <f t="shared" si="4"/>
        <v>1400</v>
      </c>
      <c r="Q154" s="454">
        <f t="shared" si="4"/>
        <v>130</v>
      </c>
    </row>
    <row r="155" spans="1:17" ht="27.75" customHeight="1">
      <c r="A155" s="867" t="s">
        <v>138</v>
      </c>
      <c r="B155" s="868"/>
      <c r="C155" s="864" t="s">
        <v>245</v>
      </c>
      <c r="D155" s="864" t="s">
        <v>223</v>
      </c>
      <c r="E155" s="864" t="s">
        <v>241</v>
      </c>
      <c r="F155" s="864" t="s">
        <v>402</v>
      </c>
      <c r="G155" s="864"/>
      <c r="H155" s="881">
        <f>H156+H159</f>
        <v>140</v>
      </c>
      <c r="I155" s="203">
        <f>I156+I159</f>
        <v>13</v>
      </c>
      <c r="J155" s="196"/>
      <c r="K155" s="203">
        <f>K156+K159</f>
        <v>10</v>
      </c>
      <c r="L155" s="333">
        <f>L156+L159</f>
        <v>10</v>
      </c>
      <c r="N155" s="454">
        <f t="shared" si="3"/>
        <v>130</v>
      </c>
      <c r="O155" s="454">
        <f t="shared" si="3"/>
        <v>3</v>
      </c>
      <c r="P155" s="454">
        <f t="shared" si="4"/>
        <v>1400</v>
      </c>
      <c r="Q155" s="454">
        <f t="shared" si="4"/>
        <v>130</v>
      </c>
    </row>
    <row r="156" spans="1:17" ht="14.25" customHeight="1">
      <c r="A156" s="870" t="s">
        <v>143</v>
      </c>
      <c r="B156" s="871"/>
      <c r="C156" s="865" t="s">
        <v>245</v>
      </c>
      <c r="D156" s="865" t="s">
        <v>223</v>
      </c>
      <c r="E156" s="865" t="s">
        <v>241</v>
      </c>
      <c r="F156" s="865" t="s">
        <v>403</v>
      </c>
      <c r="G156" s="865"/>
      <c r="H156" s="880">
        <f>H157</f>
        <v>140</v>
      </c>
      <c r="I156" s="202">
        <f>I157</f>
        <v>13</v>
      </c>
      <c r="J156" s="196"/>
      <c r="K156" s="202">
        <f>K157</f>
        <v>10</v>
      </c>
      <c r="L156" s="332">
        <f>L157</f>
        <v>10</v>
      </c>
      <c r="N156" s="454">
        <f t="shared" si="3"/>
        <v>130</v>
      </c>
      <c r="O156" s="454">
        <f t="shared" si="3"/>
        <v>3</v>
      </c>
      <c r="P156" s="454">
        <f t="shared" si="4"/>
        <v>1400</v>
      </c>
      <c r="Q156" s="454">
        <f t="shared" si="4"/>
        <v>130</v>
      </c>
    </row>
    <row r="157" spans="1:17" ht="28.5" customHeight="1">
      <c r="A157" s="870" t="s">
        <v>319</v>
      </c>
      <c r="B157" s="871"/>
      <c r="C157" s="865" t="s">
        <v>245</v>
      </c>
      <c r="D157" s="865" t="s">
        <v>223</v>
      </c>
      <c r="E157" s="865" t="s">
        <v>241</v>
      </c>
      <c r="F157" s="865" t="s">
        <v>403</v>
      </c>
      <c r="G157" s="865" t="s">
        <v>215</v>
      </c>
      <c r="H157" s="880">
        <v>140</v>
      </c>
      <c r="I157" s="202">
        <v>13</v>
      </c>
      <c r="J157" s="196"/>
      <c r="K157" s="202">
        <v>10</v>
      </c>
      <c r="L157" s="332">
        <v>10</v>
      </c>
      <c r="N157" s="454">
        <f t="shared" si="3"/>
        <v>130</v>
      </c>
      <c r="O157" s="454">
        <f t="shared" si="3"/>
        <v>3</v>
      </c>
      <c r="P157" s="454">
        <f t="shared" si="4"/>
        <v>1400</v>
      </c>
      <c r="Q157" s="454">
        <f t="shared" si="4"/>
        <v>130</v>
      </c>
    </row>
    <row r="158" spans="1:17" ht="19.5" customHeight="1" hidden="1">
      <c r="A158" s="870" t="s">
        <v>297</v>
      </c>
      <c r="B158" s="871"/>
      <c r="C158" s="865" t="s">
        <v>245</v>
      </c>
      <c r="D158" s="865" t="s">
        <v>223</v>
      </c>
      <c r="E158" s="865" t="s">
        <v>241</v>
      </c>
      <c r="F158" s="865" t="s">
        <v>404</v>
      </c>
      <c r="G158" s="865"/>
      <c r="H158" s="880">
        <f>H159</f>
        <v>0</v>
      </c>
      <c r="I158" s="202">
        <f>I159</f>
        <v>0</v>
      </c>
      <c r="J158" s="196"/>
      <c r="K158" s="202">
        <f>K159</f>
        <v>0</v>
      </c>
      <c r="L158" s="332">
        <f>L159</f>
        <v>0</v>
      </c>
      <c r="N158" s="454">
        <f t="shared" si="3"/>
        <v>0</v>
      </c>
      <c r="O158" s="454">
        <f t="shared" si="3"/>
        <v>0</v>
      </c>
      <c r="P158" s="454" t="e">
        <f t="shared" si="4"/>
        <v>#DIV/0!</v>
      </c>
      <c r="Q158" s="454" t="e">
        <f t="shared" si="4"/>
        <v>#DIV/0!</v>
      </c>
    </row>
    <row r="159" spans="1:17" ht="22.5" hidden="1">
      <c r="A159" s="870" t="s">
        <v>200</v>
      </c>
      <c r="B159" s="871"/>
      <c r="C159" s="865" t="s">
        <v>245</v>
      </c>
      <c r="D159" s="865" t="s">
        <v>223</v>
      </c>
      <c r="E159" s="865" t="s">
        <v>241</v>
      </c>
      <c r="F159" s="865" t="s">
        <v>404</v>
      </c>
      <c r="G159" s="865" t="s">
        <v>215</v>
      </c>
      <c r="H159" s="875"/>
      <c r="I159" s="201"/>
      <c r="J159" s="196"/>
      <c r="K159" s="201"/>
      <c r="L159" s="330"/>
      <c r="N159" s="454">
        <f t="shared" si="3"/>
        <v>0</v>
      </c>
      <c r="O159" s="454">
        <f t="shared" si="3"/>
        <v>0</v>
      </c>
      <c r="P159" s="454" t="e">
        <f t="shared" si="4"/>
        <v>#DIV/0!</v>
      </c>
      <c r="Q159" s="454" t="e">
        <f t="shared" si="4"/>
        <v>#DIV/0!</v>
      </c>
    </row>
    <row r="160" spans="1:17" s="334" customFormat="1" ht="12.75" customHeight="1">
      <c r="A160" s="862" t="s">
        <v>12</v>
      </c>
      <c r="B160" s="863"/>
      <c r="C160" s="864" t="s">
        <v>245</v>
      </c>
      <c r="D160" s="864" t="s">
        <v>248</v>
      </c>
      <c r="E160" s="864"/>
      <c r="F160" s="864"/>
      <c r="G160" s="864"/>
      <c r="H160" s="881">
        <f>H161+H170+H180</f>
        <v>918.65</v>
      </c>
      <c r="I160" s="203">
        <f>I161+I170+I180</f>
        <v>132.5</v>
      </c>
      <c r="J160" s="204"/>
      <c r="K160" s="203">
        <f>K161+K170+K180</f>
        <v>100</v>
      </c>
      <c r="L160" s="333">
        <f>L161+L170+L180</f>
        <v>100</v>
      </c>
      <c r="N160" s="454">
        <f t="shared" si="3"/>
        <v>818.65</v>
      </c>
      <c r="O160" s="454">
        <f t="shared" si="3"/>
        <v>32.5</v>
      </c>
      <c r="P160" s="454">
        <f t="shared" si="4"/>
        <v>918.6500000000001</v>
      </c>
      <c r="Q160" s="454">
        <f t="shared" si="4"/>
        <v>132.5</v>
      </c>
    </row>
    <row r="161" spans="1:17" ht="18.75" hidden="1">
      <c r="A161" s="867" t="s">
        <v>249</v>
      </c>
      <c r="B161" s="868"/>
      <c r="C161" s="864" t="s">
        <v>245</v>
      </c>
      <c r="D161" s="864" t="s">
        <v>248</v>
      </c>
      <c r="E161" s="864" t="s">
        <v>211</v>
      </c>
      <c r="F161" s="864"/>
      <c r="G161" s="864"/>
      <c r="H161" s="881">
        <f>H162+H167</f>
        <v>0</v>
      </c>
      <c r="I161" s="203">
        <f>I162+I167</f>
        <v>0</v>
      </c>
      <c r="J161" s="196"/>
      <c r="K161" s="203">
        <f>K162+K167</f>
        <v>0</v>
      </c>
      <c r="L161" s="333">
        <f>L162+L167</f>
        <v>0</v>
      </c>
      <c r="N161" s="454">
        <f t="shared" si="3"/>
        <v>0</v>
      </c>
      <c r="O161" s="454">
        <f t="shared" si="3"/>
        <v>0</v>
      </c>
      <c r="P161" s="454" t="e">
        <f t="shared" si="4"/>
        <v>#DIV/0!</v>
      </c>
      <c r="Q161" s="454" t="e">
        <f t="shared" si="4"/>
        <v>#DIV/0!</v>
      </c>
    </row>
    <row r="162" spans="1:17" ht="18.75" hidden="1">
      <c r="A162" s="862" t="s">
        <v>12</v>
      </c>
      <c r="B162" s="863"/>
      <c r="C162" s="864" t="s">
        <v>245</v>
      </c>
      <c r="D162" s="864" t="s">
        <v>248</v>
      </c>
      <c r="E162" s="864" t="s">
        <v>211</v>
      </c>
      <c r="F162" s="865" t="s">
        <v>405</v>
      </c>
      <c r="G162" s="864"/>
      <c r="H162" s="881">
        <f>H163+H165</f>
        <v>0</v>
      </c>
      <c r="I162" s="203">
        <f>I163+I165</f>
        <v>0</v>
      </c>
      <c r="J162" s="196"/>
      <c r="K162" s="203">
        <f>K163+K165</f>
        <v>0</v>
      </c>
      <c r="L162" s="333">
        <f>L163+L165</f>
        <v>0</v>
      </c>
      <c r="N162" s="454">
        <f t="shared" si="3"/>
        <v>0</v>
      </c>
      <c r="O162" s="454">
        <f t="shared" si="3"/>
        <v>0</v>
      </c>
      <c r="P162" s="454" t="e">
        <f t="shared" si="4"/>
        <v>#DIV/0!</v>
      </c>
      <c r="Q162" s="454" t="e">
        <f t="shared" si="4"/>
        <v>#DIV/0!</v>
      </c>
    </row>
    <row r="163" spans="1:17" ht="22.5" hidden="1">
      <c r="A163" s="870" t="s">
        <v>406</v>
      </c>
      <c r="B163" s="871"/>
      <c r="C163" s="865" t="s">
        <v>245</v>
      </c>
      <c r="D163" s="865" t="s">
        <v>248</v>
      </c>
      <c r="E163" s="865" t="s">
        <v>211</v>
      </c>
      <c r="F163" s="865" t="s">
        <v>407</v>
      </c>
      <c r="G163" s="864"/>
      <c r="H163" s="880">
        <f>H164</f>
        <v>0</v>
      </c>
      <c r="I163" s="202">
        <f>I164</f>
        <v>0</v>
      </c>
      <c r="J163" s="196"/>
      <c r="K163" s="202">
        <f>K164</f>
        <v>0</v>
      </c>
      <c r="L163" s="332">
        <f>L164</f>
        <v>0</v>
      </c>
      <c r="N163" s="454">
        <f t="shared" si="3"/>
        <v>0</v>
      </c>
      <c r="O163" s="454">
        <f t="shared" si="3"/>
        <v>0</v>
      </c>
      <c r="P163" s="454" t="e">
        <f t="shared" si="4"/>
        <v>#DIV/0!</v>
      </c>
      <c r="Q163" s="454" t="e">
        <f t="shared" si="4"/>
        <v>#DIV/0!</v>
      </c>
    </row>
    <row r="164" spans="1:17" ht="39.75" customHeight="1" hidden="1">
      <c r="A164" s="876" t="s">
        <v>96</v>
      </c>
      <c r="B164" s="877"/>
      <c r="C164" s="865" t="s">
        <v>245</v>
      </c>
      <c r="D164" s="865" t="s">
        <v>248</v>
      </c>
      <c r="E164" s="865" t="s">
        <v>211</v>
      </c>
      <c r="F164" s="865" t="s">
        <v>407</v>
      </c>
      <c r="G164" s="865" t="s">
        <v>288</v>
      </c>
      <c r="H164" s="935"/>
      <c r="I164" s="214"/>
      <c r="J164" s="196"/>
      <c r="K164" s="214"/>
      <c r="L164" s="342"/>
      <c r="N164" s="454">
        <f t="shared" si="3"/>
        <v>0</v>
      </c>
      <c r="O164" s="454">
        <f t="shared" si="3"/>
        <v>0</v>
      </c>
      <c r="P164" s="454" t="e">
        <f t="shared" si="4"/>
        <v>#DIV/0!</v>
      </c>
      <c r="Q164" s="454" t="e">
        <f t="shared" si="4"/>
        <v>#DIV/0!</v>
      </c>
    </row>
    <row r="165" spans="1:17" ht="20.25" customHeight="1" hidden="1">
      <c r="A165" s="870" t="s">
        <v>326</v>
      </c>
      <c r="B165" s="871"/>
      <c r="C165" s="865" t="s">
        <v>245</v>
      </c>
      <c r="D165" s="865" t="s">
        <v>248</v>
      </c>
      <c r="E165" s="865" t="s">
        <v>211</v>
      </c>
      <c r="F165" s="865" t="s">
        <v>327</v>
      </c>
      <c r="G165" s="865"/>
      <c r="H165" s="935">
        <f>H166</f>
        <v>0</v>
      </c>
      <c r="I165" s="214">
        <f>I166</f>
        <v>0</v>
      </c>
      <c r="J165" s="196"/>
      <c r="K165" s="214">
        <f>K166</f>
        <v>0</v>
      </c>
      <c r="L165" s="342">
        <f>L166</f>
        <v>0</v>
      </c>
      <c r="N165" s="454">
        <f t="shared" si="3"/>
        <v>0</v>
      </c>
      <c r="O165" s="454">
        <f t="shared" si="3"/>
        <v>0</v>
      </c>
      <c r="P165" s="454" t="e">
        <f t="shared" si="4"/>
        <v>#DIV/0!</v>
      </c>
      <c r="Q165" s="454" t="e">
        <f t="shared" si="4"/>
        <v>#DIV/0!</v>
      </c>
    </row>
    <row r="166" spans="1:17" ht="39.75" customHeight="1" hidden="1">
      <c r="A166" s="870" t="s">
        <v>319</v>
      </c>
      <c r="B166" s="871"/>
      <c r="C166" s="865" t="s">
        <v>245</v>
      </c>
      <c r="D166" s="865" t="s">
        <v>248</v>
      </c>
      <c r="E166" s="865" t="s">
        <v>211</v>
      </c>
      <c r="F166" s="865" t="s">
        <v>327</v>
      </c>
      <c r="G166" s="865" t="s">
        <v>215</v>
      </c>
      <c r="H166" s="935"/>
      <c r="I166" s="214"/>
      <c r="J166" s="196"/>
      <c r="K166" s="214"/>
      <c r="L166" s="342"/>
      <c r="N166" s="454">
        <f t="shared" si="3"/>
        <v>0</v>
      </c>
      <c r="O166" s="454">
        <f t="shared" si="3"/>
        <v>0</v>
      </c>
      <c r="P166" s="454" t="e">
        <f t="shared" si="4"/>
        <v>#DIV/0!</v>
      </c>
      <c r="Q166" s="454" t="e">
        <f t="shared" si="4"/>
        <v>#DIV/0!</v>
      </c>
    </row>
    <row r="167" spans="1:17" ht="43.5" customHeight="1" hidden="1">
      <c r="A167" s="936" t="s">
        <v>345</v>
      </c>
      <c r="B167" s="937"/>
      <c r="C167" s="938" t="s">
        <v>245</v>
      </c>
      <c r="D167" s="938" t="s">
        <v>248</v>
      </c>
      <c r="E167" s="938" t="s">
        <v>211</v>
      </c>
      <c r="F167" s="939" t="s">
        <v>456</v>
      </c>
      <c r="G167" s="938"/>
      <c r="H167" s="927">
        <f>H169</f>
        <v>0</v>
      </c>
      <c r="I167" s="215">
        <f>I169</f>
        <v>0</v>
      </c>
      <c r="J167" s="196"/>
      <c r="K167" s="215">
        <f>K169</f>
        <v>0</v>
      </c>
      <c r="L167" s="339">
        <f>L169</f>
        <v>0</v>
      </c>
      <c r="N167" s="454">
        <f t="shared" si="3"/>
        <v>0</v>
      </c>
      <c r="O167" s="454">
        <f t="shared" si="3"/>
        <v>0</v>
      </c>
      <c r="P167" s="454" t="e">
        <f t="shared" si="4"/>
        <v>#DIV/0!</v>
      </c>
      <c r="Q167" s="454" t="e">
        <f t="shared" si="4"/>
        <v>#DIV/0!</v>
      </c>
    </row>
    <row r="168" spans="1:17" ht="33.75" hidden="1">
      <c r="A168" s="936" t="s">
        <v>345</v>
      </c>
      <c r="B168" s="816"/>
      <c r="C168" s="865" t="s">
        <v>245</v>
      </c>
      <c r="D168" s="865" t="s">
        <v>248</v>
      </c>
      <c r="E168" s="865" t="s">
        <v>211</v>
      </c>
      <c r="F168" s="940" t="s">
        <v>51</v>
      </c>
      <c r="G168" s="865"/>
      <c r="H168" s="880">
        <f>H169</f>
        <v>0</v>
      </c>
      <c r="I168" s="202">
        <f>I169</f>
        <v>0</v>
      </c>
      <c r="J168" s="196"/>
      <c r="K168" s="202">
        <f>K169</f>
        <v>0</v>
      </c>
      <c r="L168" s="332">
        <f>L169</f>
        <v>0</v>
      </c>
      <c r="N168" s="454">
        <f t="shared" si="3"/>
        <v>0</v>
      </c>
      <c r="O168" s="454">
        <f t="shared" si="3"/>
        <v>0</v>
      </c>
      <c r="P168" s="454" t="e">
        <f t="shared" si="4"/>
        <v>#DIV/0!</v>
      </c>
      <c r="Q168" s="454" t="e">
        <f t="shared" si="4"/>
        <v>#DIV/0!</v>
      </c>
    </row>
    <row r="169" spans="1:17" ht="22.5" hidden="1">
      <c r="A169" s="941" t="s">
        <v>289</v>
      </c>
      <c r="B169" s="942"/>
      <c r="C169" s="865" t="s">
        <v>245</v>
      </c>
      <c r="D169" s="865" t="s">
        <v>248</v>
      </c>
      <c r="E169" s="865" t="s">
        <v>211</v>
      </c>
      <c r="F169" s="940" t="s">
        <v>51</v>
      </c>
      <c r="G169" s="865" t="s">
        <v>288</v>
      </c>
      <c r="H169" s="880"/>
      <c r="I169" s="202"/>
      <c r="J169" s="216"/>
      <c r="K169" s="202"/>
      <c r="L169" s="332"/>
      <c r="N169" s="454">
        <f t="shared" si="3"/>
        <v>0</v>
      </c>
      <c r="O169" s="454">
        <f t="shared" si="3"/>
        <v>0</v>
      </c>
      <c r="P169" s="454" t="e">
        <f t="shared" si="4"/>
        <v>#DIV/0!</v>
      </c>
      <c r="Q169" s="454" t="e">
        <f t="shared" si="4"/>
        <v>#DIV/0!</v>
      </c>
    </row>
    <row r="170" spans="1:17" s="334" customFormat="1" ht="12.75" customHeight="1">
      <c r="A170" s="867" t="s">
        <v>250</v>
      </c>
      <c r="B170" s="868"/>
      <c r="C170" s="864" t="s">
        <v>245</v>
      </c>
      <c r="D170" s="864" t="s">
        <v>248</v>
      </c>
      <c r="E170" s="864" t="s">
        <v>212</v>
      </c>
      <c r="F170" s="864"/>
      <c r="G170" s="864"/>
      <c r="H170" s="881">
        <f>H173</f>
        <v>440</v>
      </c>
      <c r="I170" s="203">
        <f>I173</f>
        <v>125</v>
      </c>
      <c r="J170" s="217"/>
      <c r="K170" s="203">
        <f aca="true" t="shared" si="9" ref="K170:L178">K171</f>
        <v>100</v>
      </c>
      <c r="L170" s="333">
        <f t="shared" si="9"/>
        <v>100</v>
      </c>
      <c r="N170" s="454">
        <f t="shared" si="3"/>
        <v>340</v>
      </c>
      <c r="O170" s="454">
        <f t="shared" si="3"/>
        <v>25</v>
      </c>
      <c r="P170" s="454">
        <f t="shared" si="4"/>
        <v>440.00000000000006</v>
      </c>
      <c r="Q170" s="454">
        <f t="shared" si="4"/>
        <v>125</v>
      </c>
    </row>
    <row r="171" spans="1:17" ht="16.5" customHeight="1" hidden="1">
      <c r="A171" s="862" t="s">
        <v>12</v>
      </c>
      <c r="B171" s="863"/>
      <c r="C171" s="864" t="s">
        <v>245</v>
      </c>
      <c r="D171" s="864" t="s">
        <v>248</v>
      </c>
      <c r="E171" s="864" t="s">
        <v>212</v>
      </c>
      <c r="F171" s="865" t="s">
        <v>405</v>
      </c>
      <c r="G171" s="865"/>
      <c r="H171" s="880">
        <f aca="true" t="shared" si="10" ref="H171:I178">H172</f>
        <v>0</v>
      </c>
      <c r="I171" s="202">
        <f t="shared" si="10"/>
        <v>0</v>
      </c>
      <c r="J171" s="216"/>
      <c r="K171" s="202">
        <f t="shared" si="9"/>
        <v>100</v>
      </c>
      <c r="L171" s="332">
        <f t="shared" si="9"/>
        <v>100</v>
      </c>
      <c r="N171" s="454">
        <f t="shared" si="3"/>
        <v>-100</v>
      </c>
      <c r="O171" s="454">
        <f t="shared" si="3"/>
        <v>-100</v>
      </c>
      <c r="P171" s="454">
        <f t="shared" si="4"/>
        <v>0</v>
      </c>
      <c r="Q171" s="454">
        <f t="shared" si="4"/>
        <v>0</v>
      </c>
    </row>
    <row r="172" spans="1:17" ht="18.75" hidden="1">
      <c r="A172" s="867" t="s">
        <v>250</v>
      </c>
      <c r="B172" s="868"/>
      <c r="C172" s="864" t="s">
        <v>245</v>
      </c>
      <c r="D172" s="864" t="s">
        <v>248</v>
      </c>
      <c r="E172" s="864" t="s">
        <v>212</v>
      </c>
      <c r="F172" s="864"/>
      <c r="G172" s="864"/>
      <c r="H172" s="881">
        <f>H176</f>
        <v>0</v>
      </c>
      <c r="I172" s="203">
        <f>I176</f>
        <v>0</v>
      </c>
      <c r="J172" s="216"/>
      <c r="K172" s="203">
        <f>K176</f>
        <v>100</v>
      </c>
      <c r="L172" s="333">
        <f>L176</f>
        <v>100</v>
      </c>
      <c r="N172" s="454">
        <f t="shared" si="3"/>
        <v>-100</v>
      </c>
      <c r="O172" s="454">
        <f t="shared" si="3"/>
        <v>-100</v>
      </c>
      <c r="P172" s="454">
        <f t="shared" si="4"/>
        <v>0</v>
      </c>
      <c r="Q172" s="454">
        <f t="shared" si="4"/>
        <v>0</v>
      </c>
    </row>
    <row r="173" spans="1:17" ht="15.75" customHeight="1">
      <c r="A173" s="870" t="s">
        <v>196</v>
      </c>
      <c r="B173" s="868"/>
      <c r="C173" s="864" t="s">
        <v>245</v>
      </c>
      <c r="D173" s="897">
        <v>5</v>
      </c>
      <c r="E173" s="897">
        <v>2</v>
      </c>
      <c r="F173" s="943">
        <v>3500000000</v>
      </c>
      <c r="G173" s="944"/>
      <c r="H173" s="881">
        <f>H174</f>
        <v>440</v>
      </c>
      <c r="I173" s="203">
        <f>I174</f>
        <v>125</v>
      </c>
      <c r="J173" s="216"/>
      <c r="K173" s="203"/>
      <c r="L173" s="333"/>
      <c r="N173" s="454"/>
      <c r="O173" s="454"/>
      <c r="P173" s="454"/>
      <c r="Q173" s="454"/>
    </row>
    <row r="174" spans="1:17" ht="16.5" customHeight="1">
      <c r="A174" s="870" t="s">
        <v>197</v>
      </c>
      <c r="B174" s="868"/>
      <c r="C174" s="864" t="s">
        <v>245</v>
      </c>
      <c r="D174" s="897">
        <v>5</v>
      </c>
      <c r="E174" s="897">
        <v>2</v>
      </c>
      <c r="F174" s="943">
        <v>3504900000</v>
      </c>
      <c r="G174" s="944"/>
      <c r="H174" s="881">
        <f>H175</f>
        <v>440</v>
      </c>
      <c r="I174" s="203">
        <f>I175</f>
        <v>125</v>
      </c>
      <c r="J174" s="216"/>
      <c r="K174" s="203"/>
      <c r="L174" s="333"/>
      <c r="N174" s="454"/>
      <c r="O174" s="454"/>
      <c r="P174" s="454"/>
      <c r="Q174" s="454"/>
    </row>
    <row r="175" spans="1:17" ht="27.75" customHeight="1">
      <c r="A175" s="870" t="s">
        <v>319</v>
      </c>
      <c r="B175" s="868"/>
      <c r="C175" s="864" t="s">
        <v>245</v>
      </c>
      <c r="D175" s="897">
        <v>5</v>
      </c>
      <c r="E175" s="897">
        <v>2</v>
      </c>
      <c r="F175" s="943">
        <v>3504900000</v>
      </c>
      <c r="G175" s="944">
        <v>200</v>
      </c>
      <c r="H175" s="881">
        <v>440</v>
      </c>
      <c r="I175" s="203">
        <v>125</v>
      </c>
      <c r="J175" s="216"/>
      <c r="K175" s="203"/>
      <c r="L175" s="333"/>
      <c r="N175" s="454"/>
      <c r="O175" s="454"/>
      <c r="P175" s="454"/>
      <c r="Q175" s="454"/>
    </row>
    <row r="176" spans="1:17" ht="33.75" hidden="1">
      <c r="A176" s="894" t="s">
        <v>438</v>
      </c>
      <c r="B176" s="895"/>
      <c r="C176" s="896">
        <v>950</v>
      </c>
      <c r="D176" s="897">
        <v>5</v>
      </c>
      <c r="E176" s="897">
        <v>2</v>
      </c>
      <c r="F176" s="898" t="s">
        <v>426</v>
      </c>
      <c r="G176" s="899" t="s">
        <v>429</v>
      </c>
      <c r="H176" s="872">
        <f t="shared" si="10"/>
        <v>0</v>
      </c>
      <c r="I176" s="200">
        <f t="shared" si="10"/>
        <v>0</v>
      </c>
      <c r="J176" s="216"/>
      <c r="K176" s="200">
        <f t="shared" si="9"/>
        <v>100</v>
      </c>
      <c r="L176" s="328">
        <f t="shared" si="9"/>
        <v>100</v>
      </c>
      <c r="N176" s="454">
        <f aca="true" t="shared" si="11" ref="N176:O263">H176-K176</f>
        <v>-100</v>
      </c>
      <c r="O176" s="454">
        <f t="shared" si="11"/>
        <v>-100</v>
      </c>
      <c r="P176" s="454">
        <f aca="true" t="shared" si="12" ref="P176:Q263">H176/K176*100</f>
        <v>0</v>
      </c>
      <c r="Q176" s="454">
        <f t="shared" si="12"/>
        <v>0</v>
      </c>
    </row>
    <row r="177" spans="1:17" ht="45" hidden="1">
      <c r="A177" s="894" t="s">
        <v>336</v>
      </c>
      <c r="B177" s="895"/>
      <c r="C177" s="896">
        <v>950</v>
      </c>
      <c r="D177" s="897">
        <v>5</v>
      </c>
      <c r="E177" s="897">
        <v>2</v>
      </c>
      <c r="F177" s="898">
        <v>8801000000</v>
      </c>
      <c r="G177" s="899" t="s">
        <v>429</v>
      </c>
      <c r="H177" s="875">
        <f t="shared" si="10"/>
        <v>0</v>
      </c>
      <c r="I177" s="201">
        <f t="shared" si="10"/>
        <v>0</v>
      </c>
      <c r="J177" s="216"/>
      <c r="K177" s="201">
        <f t="shared" si="9"/>
        <v>100</v>
      </c>
      <c r="L177" s="330">
        <f t="shared" si="9"/>
        <v>100</v>
      </c>
      <c r="N177" s="454">
        <f t="shared" si="11"/>
        <v>-100</v>
      </c>
      <c r="O177" s="454">
        <f t="shared" si="11"/>
        <v>-100</v>
      </c>
      <c r="P177" s="454">
        <f t="shared" si="12"/>
        <v>0</v>
      </c>
      <c r="Q177" s="454">
        <f t="shared" si="12"/>
        <v>0</v>
      </c>
    </row>
    <row r="178" spans="1:17" ht="18.75" hidden="1">
      <c r="A178" s="894" t="s">
        <v>439</v>
      </c>
      <c r="B178" s="895"/>
      <c r="C178" s="896">
        <v>950</v>
      </c>
      <c r="D178" s="897">
        <v>5</v>
      </c>
      <c r="E178" s="897">
        <v>2</v>
      </c>
      <c r="F178" s="898">
        <v>8801000001</v>
      </c>
      <c r="G178" s="899" t="s">
        <v>429</v>
      </c>
      <c r="H178" s="872">
        <f t="shared" si="10"/>
        <v>0</v>
      </c>
      <c r="I178" s="200">
        <f t="shared" si="10"/>
        <v>0</v>
      </c>
      <c r="J178" s="216"/>
      <c r="K178" s="200">
        <f t="shared" si="9"/>
        <v>100</v>
      </c>
      <c r="L178" s="328">
        <f t="shared" si="9"/>
        <v>100</v>
      </c>
      <c r="N178" s="454">
        <f t="shared" si="11"/>
        <v>-100</v>
      </c>
      <c r="O178" s="454">
        <f t="shared" si="11"/>
        <v>-100</v>
      </c>
      <c r="P178" s="454">
        <f t="shared" si="12"/>
        <v>0</v>
      </c>
      <c r="Q178" s="454">
        <f t="shared" si="12"/>
        <v>0</v>
      </c>
    </row>
    <row r="179" spans="1:17" ht="29.25" customHeight="1" hidden="1">
      <c r="A179" s="894" t="s">
        <v>319</v>
      </c>
      <c r="B179" s="895"/>
      <c r="C179" s="896">
        <v>950</v>
      </c>
      <c r="D179" s="897">
        <v>5</v>
      </c>
      <c r="E179" s="897">
        <v>2</v>
      </c>
      <c r="F179" s="898">
        <v>8801000001</v>
      </c>
      <c r="G179" s="899" t="s">
        <v>215</v>
      </c>
      <c r="H179" s="872">
        <v>0</v>
      </c>
      <c r="I179" s="218">
        <v>0</v>
      </c>
      <c r="J179" s="216"/>
      <c r="K179" s="200">
        <v>100</v>
      </c>
      <c r="L179" s="338">
        <v>100</v>
      </c>
      <c r="N179" s="454">
        <f t="shared" si="11"/>
        <v>-100</v>
      </c>
      <c r="O179" s="454">
        <f t="shared" si="11"/>
        <v>-100</v>
      </c>
      <c r="P179" s="454">
        <f t="shared" si="12"/>
        <v>0</v>
      </c>
      <c r="Q179" s="454">
        <f t="shared" si="12"/>
        <v>0</v>
      </c>
    </row>
    <row r="180" spans="1:17" s="334" customFormat="1" ht="15.75" customHeight="1">
      <c r="A180" s="867" t="s">
        <v>251</v>
      </c>
      <c r="B180" s="868"/>
      <c r="C180" s="864" t="s">
        <v>245</v>
      </c>
      <c r="D180" s="864" t="s">
        <v>248</v>
      </c>
      <c r="E180" s="864" t="s">
        <v>222</v>
      </c>
      <c r="F180" s="864"/>
      <c r="G180" s="864"/>
      <c r="H180" s="881">
        <f>H181+H193</f>
        <v>478.65</v>
      </c>
      <c r="I180" s="203">
        <f>I202</f>
        <v>7.5</v>
      </c>
      <c r="J180" s="204"/>
      <c r="K180" s="203">
        <f>K202</f>
        <v>0</v>
      </c>
      <c r="L180" s="333">
        <f>L202</f>
        <v>0</v>
      </c>
      <c r="N180" s="454">
        <f t="shared" si="11"/>
        <v>478.65</v>
      </c>
      <c r="O180" s="454">
        <f t="shared" si="11"/>
        <v>7.5</v>
      </c>
      <c r="P180" s="454" t="e">
        <f t="shared" si="12"/>
        <v>#DIV/0!</v>
      </c>
      <c r="Q180" s="454" t="e">
        <f t="shared" si="12"/>
        <v>#DIV/0!</v>
      </c>
    </row>
    <row r="181" spans="1:17" s="334" customFormat="1" ht="15.75" customHeight="1">
      <c r="A181" s="862" t="s">
        <v>12</v>
      </c>
      <c r="B181" s="868"/>
      <c r="C181" s="865" t="s">
        <v>245</v>
      </c>
      <c r="D181" s="864" t="s">
        <v>248</v>
      </c>
      <c r="E181" s="864" t="s">
        <v>222</v>
      </c>
      <c r="F181" s="865" t="s">
        <v>405</v>
      </c>
      <c r="G181" s="864"/>
      <c r="H181" s="881">
        <f>H182</f>
        <v>478.65</v>
      </c>
      <c r="I181" s="203">
        <f>I182</f>
        <v>681.4000000000001</v>
      </c>
      <c r="J181" s="204"/>
      <c r="K181" s="306"/>
      <c r="L181" s="352"/>
      <c r="N181" s="325"/>
      <c r="O181" s="325"/>
      <c r="P181" s="325"/>
      <c r="Q181" s="325"/>
    </row>
    <row r="182" spans="1:17" s="334" customFormat="1" ht="12.75" customHeight="1">
      <c r="A182" s="873" t="s">
        <v>251</v>
      </c>
      <c r="B182" s="868"/>
      <c r="C182" s="865" t="s">
        <v>245</v>
      </c>
      <c r="D182" s="865" t="s">
        <v>248</v>
      </c>
      <c r="E182" s="865" t="s">
        <v>222</v>
      </c>
      <c r="F182" s="865" t="s">
        <v>408</v>
      </c>
      <c r="G182" s="865"/>
      <c r="H182" s="880">
        <f>H183+H187+H191+H189</f>
        <v>478.65</v>
      </c>
      <c r="I182" s="202">
        <f>I183+I185+I187+I191+I205</f>
        <v>681.4000000000001</v>
      </c>
      <c r="J182" s="204"/>
      <c r="K182" s="306"/>
      <c r="L182" s="352"/>
      <c r="N182" s="325"/>
      <c r="O182" s="325"/>
      <c r="P182" s="325"/>
      <c r="Q182" s="325"/>
    </row>
    <row r="183" spans="1:17" s="334" customFormat="1" ht="12" customHeight="1">
      <c r="A183" s="867" t="s">
        <v>252</v>
      </c>
      <c r="B183" s="868"/>
      <c r="C183" s="865" t="s">
        <v>245</v>
      </c>
      <c r="D183" s="864" t="s">
        <v>248</v>
      </c>
      <c r="E183" s="864" t="s">
        <v>222</v>
      </c>
      <c r="F183" s="864" t="s">
        <v>6</v>
      </c>
      <c r="G183" s="865"/>
      <c r="H183" s="880">
        <f>H184</f>
        <v>56</v>
      </c>
      <c r="I183" s="202">
        <f>I184</f>
        <v>230.6</v>
      </c>
      <c r="J183" s="204"/>
      <c r="K183" s="306"/>
      <c r="L183" s="352"/>
      <c r="N183" s="325"/>
      <c r="O183" s="325"/>
      <c r="P183" s="325"/>
      <c r="Q183" s="325"/>
    </row>
    <row r="184" spans="1:17" s="334" customFormat="1" ht="30" customHeight="1">
      <c r="A184" s="870" t="s">
        <v>319</v>
      </c>
      <c r="B184" s="868"/>
      <c r="C184" s="865" t="s">
        <v>245</v>
      </c>
      <c r="D184" s="865" t="s">
        <v>248</v>
      </c>
      <c r="E184" s="865" t="s">
        <v>222</v>
      </c>
      <c r="F184" s="865" t="s">
        <v>6</v>
      </c>
      <c r="G184" s="865" t="s">
        <v>215</v>
      </c>
      <c r="H184" s="880">
        <f>31+25</f>
        <v>56</v>
      </c>
      <c r="I184" s="202">
        <v>230.6</v>
      </c>
      <c r="J184" s="204"/>
      <c r="K184" s="306"/>
      <c r="L184" s="352"/>
      <c r="N184" s="325"/>
      <c r="O184" s="325"/>
      <c r="P184" s="325"/>
      <c r="Q184" s="325"/>
    </row>
    <row r="185" spans="1:17" s="334" customFormat="1" ht="21" hidden="1">
      <c r="A185" s="862" t="s">
        <v>63</v>
      </c>
      <c r="B185" s="868"/>
      <c r="C185" s="865" t="s">
        <v>245</v>
      </c>
      <c r="D185" s="864" t="s">
        <v>248</v>
      </c>
      <c r="E185" s="864" t="s">
        <v>222</v>
      </c>
      <c r="F185" s="864" t="s">
        <v>7</v>
      </c>
      <c r="G185" s="864"/>
      <c r="H185" s="881">
        <f>H186</f>
        <v>0</v>
      </c>
      <c r="I185" s="203">
        <f>I186</f>
        <v>0</v>
      </c>
      <c r="J185" s="204"/>
      <c r="K185" s="306"/>
      <c r="L185" s="352"/>
      <c r="N185" s="325"/>
      <c r="O185" s="325"/>
      <c r="P185" s="325"/>
      <c r="Q185" s="325"/>
    </row>
    <row r="186" spans="1:17" s="334" customFormat="1" ht="22.5" hidden="1">
      <c r="A186" s="873" t="s">
        <v>200</v>
      </c>
      <c r="B186" s="868"/>
      <c r="C186" s="865" t="s">
        <v>245</v>
      </c>
      <c r="D186" s="865" t="s">
        <v>248</v>
      </c>
      <c r="E186" s="865" t="s">
        <v>222</v>
      </c>
      <c r="F186" s="865" t="s">
        <v>7</v>
      </c>
      <c r="G186" s="865" t="s">
        <v>215</v>
      </c>
      <c r="H186" s="872">
        <v>0</v>
      </c>
      <c r="I186" s="200">
        <v>0</v>
      </c>
      <c r="J186" s="204"/>
      <c r="K186" s="306"/>
      <c r="L186" s="352"/>
      <c r="N186" s="325"/>
      <c r="O186" s="325"/>
      <c r="P186" s="325"/>
      <c r="Q186" s="325"/>
    </row>
    <row r="187" spans="1:17" s="334" customFormat="1" ht="18.75">
      <c r="A187" s="867" t="s">
        <v>64</v>
      </c>
      <c r="B187" s="868"/>
      <c r="C187" s="865" t="s">
        <v>245</v>
      </c>
      <c r="D187" s="864" t="s">
        <v>248</v>
      </c>
      <c r="E187" s="864" t="s">
        <v>222</v>
      </c>
      <c r="F187" s="864" t="s">
        <v>8</v>
      </c>
      <c r="G187" s="864"/>
      <c r="H187" s="866">
        <f>H188</f>
        <v>152.13</v>
      </c>
      <c r="I187" s="198">
        <f>I188</f>
        <v>80</v>
      </c>
      <c r="J187" s="204"/>
      <c r="K187" s="306"/>
      <c r="L187" s="352"/>
      <c r="N187" s="325"/>
      <c r="O187" s="325"/>
      <c r="P187" s="325"/>
      <c r="Q187" s="325"/>
    </row>
    <row r="188" spans="1:17" s="334" customFormat="1" ht="28.5" customHeight="1">
      <c r="A188" s="870" t="s">
        <v>200</v>
      </c>
      <c r="B188" s="868"/>
      <c r="C188" s="865" t="s">
        <v>245</v>
      </c>
      <c r="D188" s="865" t="s">
        <v>248</v>
      </c>
      <c r="E188" s="865" t="s">
        <v>222</v>
      </c>
      <c r="F188" s="865" t="s">
        <v>8</v>
      </c>
      <c r="G188" s="865" t="s">
        <v>215</v>
      </c>
      <c r="H188" s="872">
        <v>152.13</v>
      </c>
      <c r="I188" s="200">
        <v>80</v>
      </c>
      <c r="J188" s="204"/>
      <c r="K188" s="306"/>
      <c r="L188" s="352"/>
      <c r="N188" s="325"/>
      <c r="O188" s="325"/>
      <c r="P188" s="325"/>
      <c r="Q188" s="325"/>
    </row>
    <row r="189" spans="1:17" s="334" customFormat="1" ht="40.5" customHeight="1" hidden="1">
      <c r="A189" s="910" t="s">
        <v>575</v>
      </c>
      <c r="B189" s="868"/>
      <c r="C189" s="865" t="s">
        <v>245</v>
      </c>
      <c r="D189" s="865" t="s">
        <v>248</v>
      </c>
      <c r="E189" s="865" t="s">
        <v>222</v>
      </c>
      <c r="F189" s="945">
        <v>3505074110</v>
      </c>
      <c r="G189" s="945"/>
      <c r="H189" s="946">
        <v>0</v>
      </c>
      <c r="I189" s="200"/>
      <c r="J189" s="204"/>
      <c r="K189" s="306"/>
      <c r="L189" s="352"/>
      <c r="N189" s="325"/>
      <c r="O189" s="325"/>
      <c r="P189" s="325"/>
      <c r="Q189" s="325"/>
    </row>
    <row r="190" spans="1:17" s="334" customFormat="1" ht="22.5" hidden="1">
      <c r="A190" s="910" t="s">
        <v>200</v>
      </c>
      <c r="B190" s="868"/>
      <c r="C190" s="865"/>
      <c r="D190" s="865" t="s">
        <v>248</v>
      </c>
      <c r="E190" s="865" t="s">
        <v>222</v>
      </c>
      <c r="F190" s="945">
        <v>3505074110</v>
      </c>
      <c r="G190" s="945">
        <v>200</v>
      </c>
      <c r="H190" s="946">
        <v>0</v>
      </c>
      <c r="I190" s="200"/>
      <c r="J190" s="204"/>
      <c r="K190" s="306"/>
      <c r="L190" s="352"/>
      <c r="N190" s="325"/>
      <c r="O190" s="325"/>
      <c r="P190" s="325"/>
      <c r="Q190" s="325"/>
    </row>
    <row r="191" spans="1:17" s="334" customFormat="1" ht="18.75">
      <c r="A191" s="947" t="s">
        <v>344</v>
      </c>
      <c r="B191" s="948"/>
      <c r="C191" s="938" t="s">
        <v>245</v>
      </c>
      <c r="D191" s="938" t="s">
        <v>248</v>
      </c>
      <c r="E191" s="938" t="s">
        <v>222</v>
      </c>
      <c r="F191" s="938" t="s">
        <v>365</v>
      </c>
      <c r="G191" s="938"/>
      <c r="H191" s="872">
        <f>H192</f>
        <v>270.52</v>
      </c>
      <c r="I191" s="200">
        <f>I192</f>
        <v>363.3</v>
      </c>
      <c r="J191" s="204"/>
      <c r="K191" s="306"/>
      <c r="L191" s="352"/>
      <c r="N191" s="325"/>
      <c r="O191" s="325"/>
      <c r="P191" s="325"/>
      <c r="Q191" s="325"/>
    </row>
    <row r="192" spans="1:17" s="334" customFormat="1" ht="28.5" customHeight="1">
      <c r="A192" s="870" t="s">
        <v>319</v>
      </c>
      <c r="B192" s="868"/>
      <c r="C192" s="865" t="s">
        <v>245</v>
      </c>
      <c r="D192" s="865" t="s">
        <v>248</v>
      </c>
      <c r="E192" s="865" t="s">
        <v>222</v>
      </c>
      <c r="F192" s="865" t="s">
        <v>365</v>
      </c>
      <c r="G192" s="865" t="s">
        <v>215</v>
      </c>
      <c r="H192" s="872">
        <v>270.52</v>
      </c>
      <c r="I192" s="200">
        <v>363.3</v>
      </c>
      <c r="J192" s="204"/>
      <c r="K192" s="306"/>
      <c r="L192" s="352"/>
      <c r="N192" s="325"/>
      <c r="O192" s="325"/>
      <c r="P192" s="325"/>
      <c r="Q192" s="325"/>
    </row>
    <row r="193" spans="1:17" s="334" customFormat="1" ht="97.5" customHeight="1" hidden="1">
      <c r="A193" s="949" t="s">
        <v>529</v>
      </c>
      <c r="B193" s="868"/>
      <c r="C193" s="865" t="s">
        <v>245</v>
      </c>
      <c r="D193" s="950" t="s">
        <v>248</v>
      </c>
      <c r="E193" s="950" t="s">
        <v>222</v>
      </c>
      <c r="F193" s="950" t="s">
        <v>531</v>
      </c>
      <c r="G193" s="950"/>
      <c r="H193" s="951">
        <f>H194</f>
        <v>0</v>
      </c>
      <c r="I193" s="952">
        <f>I194</f>
        <v>2488.1000000000004</v>
      </c>
      <c r="J193" s="204"/>
      <c r="K193" s="306"/>
      <c r="L193" s="352"/>
      <c r="N193" s="325"/>
      <c r="O193" s="325"/>
      <c r="P193" s="325"/>
      <c r="Q193" s="325"/>
    </row>
    <row r="194" spans="1:17" s="334" customFormat="1" ht="40.5" customHeight="1" hidden="1">
      <c r="A194" s="953" t="s">
        <v>576</v>
      </c>
      <c r="B194" s="868"/>
      <c r="C194" s="865" t="s">
        <v>245</v>
      </c>
      <c r="D194" s="950" t="s">
        <v>248</v>
      </c>
      <c r="E194" s="950" t="s">
        <v>222</v>
      </c>
      <c r="F194" s="950" t="s">
        <v>533</v>
      </c>
      <c r="G194" s="950"/>
      <c r="H194" s="951">
        <f>H197</f>
        <v>0</v>
      </c>
      <c r="I194" s="952">
        <f>I197+I199+I195</f>
        <v>2488.1000000000004</v>
      </c>
      <c r="J194" s="204"/>
      <c r="K194" s="306"/>
      <c r="L194" s="352"/>
      <c r="N194" s="325"/>
      <c r="O194" s="325"/>
      <c r="P194" s="325"/>
      <c r="Q194" s="325"/>
    </row>
    <row r="195" spans="1:17" s="334" customFormat="1" ht="22.5" hidden="1">
      <c r="A195" s="953" t="s">
        <v>577</v>
      </c>
      <c r="B195" s="868"/>
      <c r="C195" s="865" t="s">
        <v>245</v>
      </c>
      <c r="D195" s="950" t="s">
        <v>248</v>
      </c>
      <c r="E195" s="950" t="s">
        <v>222</v>
      </c>
      <c r="F195" s="950" t="s">
        <v>534</v>
      </c>
      <c r="G195" s="950"/>
      <c r="H195" s="951">
        <f>H196</f>
        <v>0</v>
      </c>
      <c r="I195" s="952">
        <f>I196</f>
        <v>8.3</v>
      </c>
      <c r="J195" s="204"/>
      <c r="K195" s="306"/>
      <c r="L195" s="352"/>
      <c r="N195" s="325"/>
      <c r="O195" s="325"/>
      <c r="P195" s="325"/>
      <c r="Q195" s="325"/>
    </row>
    <row r="196" spans="1:17" s="334" customFormat="1" ht="22.5" hidden="1">
      <c r="A196" s="953" t="s">
        <v>200</v>
      </c>
      <c r="B196" s="868"/>
      <c r="C196" s="865" t="s">
        <v>245</v>
      </c>
      <c r="D196" s="950" t="s">
        <v>248</v>
      </c>
      <c r="E196" s="950" t="s">
        <v>222</v>
      </c>
      <c r="F196" s="950" t="s">
        <v>534</v>
      </c>
      <c r="G196" s="950" t="s">
        <v>215</v>
      </c>
      <c r="H196" s="951">
        <v>0</v>
      </c>
      <c r="I196" s="952">
        <v>8.3</v>
      </c>
      <c r="J196" s="204"/>
      <c r="K196" s="306"/>
      <c r="L196" s="352"/>
      <c r="N196" s="325"/>
      <c r="O196" s="325"/>
      <c r="P196" s="325"/>
      <c r="Q196" s="325"/>
    </row>
    <row r="197" spans="1:17" s="334" customFormat="1" ht="22.5" hidden="1">
      <c r="A197" s="953" t="s">
        <v>578</v>
      </c>
      <c r="B197" s="868"/>
      <c r="C197" s="865" t="s">
        <v>245</v>
      </c>
      <c r="D197" s="950" t="s">
        <v>248</v>
      </c>
      <c r="E197" s="950" t="s">
        <v>222</v>
      </c>
      <c r="F197" s="950" t="s">
        <v>579</v>
      </c>
      <c r="G197" s="950"/>
      <c r="H197" s="951">
        <f>H198</f>
        <v>0</v>
      </c>
      <c r="I197" s="952">
        <f>I198</f>
        <v>1542.5</v>
      </c>
      <c r="J197" s="204"/>
      <c r="K197" s="306"/>
      <c r="L197" s="352"/>
      <c r="N197" s="325"/>
      <c r="O197" s="325"/>
      <c r="P197" s="325"/>
      <c r="Q197" s="325"/>
    </row>
    <row r="198" spans="1:17" s="334" customFormat="1" ht="22.5" hidden="1">
      <c r="A198" s="953" t="s">
        <v>200</v>
      </c>
      <c r="B198" s="868"/>
      <c r="C198" s="865" t="s">
        <v>245</v>
      </c>
      <c r="D198" s="950" t="s">
        <v>248</v>
      </c>
      <c r="E198" s="950" t="s">
        <v>222</v>
      </c>
      <c r="F198" s="950" t="s">
        <v>579</v>
      </c>
      <c r="G198" s="950" t="s">
        <v>215</v>
      </c>
      <c r="H198" s="951">
        <v>0</v>
      </c>
      <c r="I198" s="952">
        <v>1542.5</v>
      </c>
      <c r="J198" s="204"/>
      <c r="K198" s="306"/>
      <c r="L198" s="352"/>
      <c r="N198" s="325"/>
      <c r="O198" s="325"/>
      <c r="P198" s="325"/>
      <c r="Q198" s="325"/>
    </row>
    <row r="199" spans="1:17" s="334" customFormat="1" ht="18.75" hidden="1">
      <c r="A199" s="953" t="s">
        <v>528</v>
      </c>
      <c r="B199" s="868"/>
      <c r="C199" s="865" t="s">
        <v>245</v>
      </c>
      <c r="D199" s="950" t="s">
        <v>248</v>
      </c>
      <c r="E199" s="950" t="s">
        <v>222</v>
      </c>
      <c r="F199" s="950" t="s">
        <v>579</v>
      </c>
      <c r="G199" s="950"/>
      <c r="H199" s="951">
        <f>H200</f>
        <v>786.7</v>
      </c>
      <c r="I199" s="952">
        <f>I200</f>
        <v>937.3</v>
      </c>
      <c r="J199" s="204"/>
      <c r="K199" s="306"/>
      <c r="L199" s="352"/>
      <c r="N199" s="325"/>
      <c r="O199" s="325"/>
      <c r="P199" s="325"/>
      <c r="Q199" s="325"/>
    </row>
    <row r="200" spans="1:17" s="334" customFormat="1" ht="22.5" hidden="1">
      <c r="A200" s="953" t="s">
        <v>200</v>
      </c>
      <c r="B200" s="868"/>
      <c r="C200" s="865" t="s">
        <v>245</v>
      </c>
      <c r="D200" s="950" t="s">
        <v>248</v>
      </c>
      <c r="E200" s="950" t="s">
        <v>222</v>
      </c>
      <c r="F200" s="950" t="s">
        <v>579</v>
      </c>
      <c r="G200" s="950" t="s">
        <v>215</v>
      </c>
      <c r="H200" s="951">
        <v>786.7</v>
      </c>
      <c r="I200" s="952">
        <v>937.3</v>
      </c>
      <c r="J200" s="204"/>
      <c r="K200" s="306"/>
      <c r="L200" s="352"/>
      <c r="N200" s="325"/>
      <c r="O200" s="325"/>
      <c r="P200" s="325"/>
      <c r="Q200" s="325"/>
    </row>
    <row r="201" spans="1:12" ht="42" hidden="1">
      <c r="A201" s="949" t="s">
        <v>529</v>
      </c>
      <c r="B201" s="954"/>
      <c r="C201" s="865" t="s">
        <v>245</v>
      </c>
      <c r="D201" s="950" t="s">
        <v>248</v>
      </c>
      <c r="E201" s="950" t="s">
        <v>222</v>
      </c>
      <c r="F201" s="950" t="s">
        <v>531</v>
      </c>
      <c r="G201" s="950"/>
      <c r="H201" s="955">
        <f>H202</f>
        <v>0</v>
      </c>
      <c r="I201" s="952">
        <f>I202</f>
        <v>7.5</v>
      </c>
      <c r="J201" s="196"/>
      <c r="K201" s="196"/>
      <c r="L201" s="315"/>
    </row>
    <row r="202" spans="1:12" ht="33.75" hidden="1">
      <c r="A202" s="953" t="s">
        <v>530</v>
      </c>
      <c r="B202" s="954"/>
      <c r="C202" s="865" t="s">
        <v>245</v>
      </c>
      <c r="D202" s="950" t="s">
        <v>248</v>
      </c>
      <c r="E202" s="950" t="s">
        <v>222</v>
      </c>
      <c r="F202" s="950" t="s">
        <v>533</v>
      </c>
      <c r="G202" s="950"/>
      <c r="H202" s="955">
        <f>H203</f>
        <v>0</v>
      </c>
      <c r="I202" s="952">
        <f>I203+I205+I207</f>
        <v>7.5</v>
      </c>
      <c r="J202" s="196"/>
      <c r="K202" s="196"/>
      <c r="L202" s="315"/>
    </row>
    <row r="203" spans="1:12" ht="18" hidden="1">
      <c r="A203" s="953" t="s">
        <v>532</v>
      </c>
      <c r="B203" s="954"/>
      <c r="C203" s="865" t="s">
        <v>245</v>
      </c>
      <c r="D203" s="950" t="s">
        <v>248</v>
      </c>
      <c r="E203" s="950" t="s">
        <v>222</v>
      </c>
      <c r="F203" s="950" t="s">
        <v>534</v>
      </c>
      <c r="G203" s="950"/>
      <c r="H203" s="955">
        <f>H204</f>
        <v>0</v>
      </c>
      <c r="I203" s="952">
        <f>I204</f>
        <v>0</v>
      </c>
      <c r="J203" s="196"/>
      <c r="K203" s="196"/>
      <c r="L203" s="315"/>
    </row>
    <row r="204" spans="1:12" ht="22.5" hidden="1">
      <c r="A204" s="953" t="s">
        <v>200</v>
      </c>
      <c r="B204" s="954"/>
      <c r="C204" s="865" t="s">
        <v>245</v>
      </c>
      <c r="D204" s="950" t="s">
        <v>248</v>
      </c>
      <c r="E204" s="950" t="s">
        <v>222</v>
      </c>
      <c r="F204" s="950" t="s">
        <v>534</v>
      </c>
      <c r="G204" s="950" t="s">
        <v>215</v>
      </c>
      <c r="H204" s="955">
        <v>0</v>
      </c>
      <c r="I204" s="952"/>
      <c r="J204" s="196"/>
      <c r="K204" s="196"/>
      <c r="L204" s="315"/>
    </row>
    <row r="205" spans="1:12" ht="18" hidden="1">
      <c r="A205" s="953" t="s">
        <v>527</v>
      </c>
      <c r="B205" s="954"/>
      <c r="C205" s="865" t="s">
        <v>245</v>
      </c>
      <c r="D205" s="950" t="s">
        <v>248</v>
      </c>
      <c r="E205" s="950" t="s">
        <v>222</v>
      </c>
      <c r="F205" s="950" t="s">
        <v>535</v>
      </c>
      <c r="G205" s="950"/>
      <c r="H205" s="955"/>
      <c r="I205" s="952">
        <f>I206</f>
        <v>7.5</v>
      </c>
      <c r="J205" s="196"/>
      <c r="K205" s="196"/>
      <c r="L205" s="315"/>
    </row>
    <row r="206" spans="1:12" ht="22.5" hidden="1">
      <c r="A206" s="953" t="s">
        <v>200</v>
      </c>
      <c r="B206" s="954"/>
      <c r="C206" s="865" t="s">
        <v>245</v>
      </c>
      <c r="D206" s="950" t="s">
        <v>248</v>
      </c>
      <c r="E206" s="950" t="s">
        <v>222</v>
      </c>
      <c r="F206" s="950" t="s">
        <v>535</v>
      </c>
      <c r="G206" s="950" t="s">
        <v>215</v>
      </c>
      <c r="H206" s="955"/>
      <c r="I206" s="952">
        <v>7.5</v>
      </c>
      <c r="J206" s="196"/>
      <c r="K206" s="196"/>
      <c r="L206" s="315"/>
    </row>
    <row r="207" spans="1:17" s="334" customFormat="1" ht="18.75" hidden="1">
      <c r="A207" s="867" t="s">
        <v>64</v>
      </c>
      <c r="B207" s="868"/>
      <c r="C207" s="864" t="s">
        <v>245</v>
      </c>
      <c r="D207" s="864" t="s">
        <v>248</v>
      </c>
      <c r="E207" s="864" t="s">
        <v>222</v>
      </c>
      <c r="F207" s="864" t="s">
        <v>8</v>
      </c>
      <c r="G207" s="864"/>
      <c r="H207" s="866">
        <f>H208</f>
        <v>0</v>
      </c>
      <c r="I207" s="198">
        <f>I208</f>
        <v>0</v>
      </c>
      <c r="J207" s="204"/>
      <c r="K207" s="198">
        <f>K208</f>
        <v>0</v>
      </c>
      <c r="L207" s="323">
        <f>L208</f>
        <v>0</v>
      </c>
      <c r="N207" s="454">
        <f t="shared" si="11"/>
        <v>0</v>
      </c>
      <c r="O207" s="454">
        <f t="shared" si="11"/>
        <v>0</v>
      </c>
      <c r="P207" s="454" t="e">
        <f t="shared" si="12"/>
        <v>#DIV/0!</v>
      </c>
      <c r="Q207" s="454" t="e">
        <f t="shared" si="12"/>
        <v>#DIV/0!</v>
      </c>
    </row>
    <row r="208" spans="1:17" ht="22.5" hidden="1">
      <c r="A208" s="870" t="s">
        <v>200</v>
      </c>
      <c r="B208" s="871"/>
      <c r="C208" s="865" t="s">
        <v>245</v>
      </c>
      <c r="D208" s="865" t="s">
        <v>248</v>
      </c>
      <c r="E208" s="865" t="s">
        <v>222</v>
      </c>
      <c r="F208" s="865" t="s">
        <v>8</v>
      </c>
      <c r="G208" s="865" t="s">
        <v>215</v>
      </c>
      <c r="H208" s="872">
        <v>0</v>
      </c>
      <c r="I208" s="200">
        <v>0</v>
      </c>
      <c r="J208" s="196"/>
      <c r="K208" s="200">
        <v>0</v>
      </c>
      <c r="L208" s="328">
        <v>0</v>
      </c>
      <c r="N208" s="454">
        <f t="shared" si="11"/>
        <v>0</v>
      </c>
      <c r="O208" s="454">
        <f t="shared" si="11"/>
        <v>0</v>
      </c>
      <c r="P208" s="454" t="e">
        <f t="shared" si="12"/>
        <v>#DIV/0!</v>
      </c>
      <c r="Q208" s="454" t="e">
        <f t="shared" si="12"/>
        <v>#DIV/0!</v>
      </c>
    </row>
    <row r="209" spans="1:17" ht="18.75" hidden="1">
      <c r="A209" s="956"/>
      <c r="B209" s="957"/>
      <c r="C209" s="865"/>
      <c r="D209" s="865"/>
      <c r="E209" s="865"/>
      <c r="F209" s="865"/>
      <c r="G209" s="865"/>
      <c r="H209" s="872"/>
      <c r="I209" s="200"/>
      <c r="J209" s="196"/>
      <c r="K209" s="200"/>
      <c r="L209" s="328"/>
      <c r="N209" s="454">
        <f t="shared" si="11"/>
        <v>0</v>
      </c>
      <c r="O209" s="454">
        <f t="shared" si="11"/>
        <v>0</v>
      </c>
      <c r="P209" s="454" t="e">
        <f t="shared" si="12"/>
        <v>#DIV/0!</v>
      </c>
      <c r="Q209" s="454" t="e">
        <f t="shared" si="12"/>
        <v>#DIV/0!</v>
      </c>
    </row>
    <row r="210" spans="1:17" ht="18.75" hidden="1">
      <c r="A210" s="958" t="s">
        <v>344</v>
      </c>
      <c r="B210" s="959"/>
      <c r="C210" s="865" t="s">
        <v>245</v>
      </c>
      <c r="D210" s="865" t="s">
        <v>248</v>
      </c>
      <c r="E210" s="865" t="s">
        <v>222</v>
      </c>
      <c r="F210" s="865" t="s">
        <v>341</v>
      </c>
      <c r="G210" s="865"/>
      <c r="H210" s="872">
        <f>H211</f>
        <v>0</v>
      </c>
      <c r="I210" s="200">
        <f>I211</f>
        <v>0</v>
      </c>
      <c r="J210" s="196"/>
      <c r="K210" s="200">
        <f>K211</f>
        <v>0</v>
      </c>
      <c r="L210" s="328">
        <f>L211</f>
        <v>0</v>
      </c>
      <c r="N210" s="454">
        <f t="shared" si="11"/>
        <v>0</v>
      </c>
      <c r="O210" s="454">
        <f t="shared" si="11"/>
        <v>0</v>
      </c>
      <c r="P210" s="454" t="e">
        <f t="shared" si="12"/>
        <v>#DIV/0!</v>
      </c>
      <c r="Q210" s="454" t="e">
        <f t="shared" si="12"/>
        <v>#DIV/0!</v>
      </c>
    </row>
    <row r="211" spans="1:17" ht="22.5" hidden="1">
      <c r="A211" s="910" t="s">
        <v>319</v>
      </c>
      <c r="B211" s="960"/>
      <c r="C211" s="865" t="s">
        <v>245</v>
      </c>
      <c r="D211" s="865" t="s">
        <v>248</v>
      </c>
      <c r="E211" s="865" t="s">
        <v>222</v>
      </c>
      <c r="F211" s="865" t="s">
        <v>341</v>
      </c>
      <c r="G211" s="865" t="s">
        <v>215</v>
      </c>
      <c r="H211" s="872"/>
      <c r="I211" s="200"/>
      <c r="J211" s="196"/>
      <c r="K211" s="200"/>
      <c r="L211" s="328"/>
      <c r="N211" s="454">
        <f t="shared" si="11"/>
        <v>0</v>
      </c>
      <c r="O211" s="454">
        <f t="shared" si="11"/>
        <v>0</v>
      </c>
      <c r="P211" s="454" t="e">
        <f t="shared" si="12"/>
        <v>#DIV/0!</v>
      </c>
      <c r="Q211" s="454" t="e">
        <f t="shared" si="12"/>
        <v>#DIV/0!</v>
      </c>
    </row>
    <row r="212" spans="1:17" ht="22.5" hidden="1">
      <c r="A212" s="958" t="s">
        <v>346</v>
      </c>
      <c r="B212" s="959"/>
      <c r="C212" s="865" t="s">
        <v>245</v>
      </c>
      <c r="D212" s="865" t="s">
        <v>248</v>
      </c>
      <c r="E212" s="865" t="s">
        <v>222</v>
      </c>
      <c r="F212" s="865" t="s">
        <v>342</v>
      </c>
      <c r="G212" s="865"/>
      <c r="H212" s="872">
        <f>H213</f>
        <v>0</v>
      </c>
      <c r="I212" s="200">
        <f>I213</f>
        <v>0</v>
      </c>
      <c r="J212" s="196"/>
      <c r="K212" s="200">
        <f>K213</f>
        <v>0</v>
      </c>
      <c r="L212" s="328">
        <f>L213</f>
        <v>0</v>
      </c>
      <c r="N212" s="454">
        <f t="shared" si="11"/>
        <v>0</v>
      </c>
      <c r="O212" s="454">
        <f t="shared" si="11"/>
        <v>0</v>
      </c>
      <c r="P212" s="454" t="e">
        <f t="shared" si="12"/>
        <v>#DIV/0!</v>
      </c>
      <c r="Q212" s="454" t="e">
        <f t="shared" si="12"/>
        <v>#DIV/0!</v>
      </c>
    </row>
    <row r="213" spans="1:17" ht="22.5" hidden="1">
      <c r="A213" s="910" t="s">
        <v>319</v>
      </c>
      <c r="B213" s="960"/>
      <c r="C213" s="865" t="s">
        <v>245</v>
      </c>
      <c r="D213" s="865" t="s">
        <v>248</v>
      </c>
      <c r="E213" s="865" t="s">
        <v>222</v>
      </c>
      <c r="F213" s="865" t="s">
        <v>342</v>
      </c>
      <c r="G213" s="865" t="s">
        <v>215</v>
      </c>
      <c r="H213" s="872"/>
      <c r="I213" s="200"/>
      <c r="J213" s="196"/>
      <c r="K213" s="200"/>
      <c r="L213" s="328"/>
      <c r="N213" s="454">
        <f t="shared" si="11"/>
        <v>0</v>
      </c>
      <c r="O213" s="454">
        <f t="shared" si="11"/>
        <v>0</v>
      </c>
      <c r="P213" s="454" t="e">
        <f t="shared" si="12"/>
        <v>#DIV/0!</v>
      </c>
      <c r="Q213" s="454" t="e">
        <f t="shared" si="12"/>
        <v>#DIV/0!</v>
      </c>
    </row>
    <row r="214" spans="1:17" s="334" customFormat="1" ht="14.25" customHeight="1">
      <c r="A214" s="862" t="s">
        <v>253</v>
      </c>
      <c r="B214" s="863"/>
      <c r="C214" s="864" t="s">
        <v>245</v>
      </c>
      <c r="D214" s="864" t="s">
        <v>254</v>
      </c>
      <c r="E214" s="864"/>
      <c r="F214" s="864"/>
      <c r="G214" s="864"/>
      <c r="H214" s="881">
        <f>H215</f>
        <v>20</v>
      </c>
      <c r="I214" s="203">
        <f>I215</f>
        <v>5</v>
      </c>
      <c r="J214" s="204"/>
      <c r="K214" s="203">
        <f>K215</f>
        <v>15</v>
      </c>
      <c r="L214" s="333">
        <f>L215</f>
        <v>15</v>
      </c>
      <c r="N214" s="454">
        <f t="shared" si="11"/>
        <v>5</v>
      </c>
      <c r="O214" s="454">
        <f t="shared" si="11"/>
        <v>-10</v>
      </c>
      <c r="P214" s="454">
        <f t="shared" si="12"/>
        <v>133.33333333333331</v>
      </c>
      <c r="Q214" s="454">
        <f t="shared" si="12"/>
        <v>33.33333333333333</v>
      </c>
    </row>
    <row r="215" spans="1:17" s="334" customFormat="1" ht="14.25" customHeight="1">
      <c r="A215" s="862" t="s">
        <v>219</v>
      </c>
      <c r="B215" s="863"/>
      <c r="C215" s="864" t="s">
        <v>245</v>
      </c>
      <c r="D215" s="864" t="s">
        <v>254</v>
      </c>
      <c r="E215" s="864" t="s">
        <v>248</v>
      </c>
      <c r="F215" s="864"/>
      <c r="G215" s="864"/>
      <c r="H215" s="881">
        <f>H217</f>
        <v>20</v>
      </c>
      <c r="I215" s="203">
        <f>I217</f>
        <v>5</v>
      </c>
      <c r="J215" s="204"/>
      <c r="K215" s="203">
        <f>K217</f>
        <v>15</v>
      </c>
      <c r="L215" s="333">
        <f>L217</f>
        <v>15</v>
      </c>
      <c r="N215" s="454">
        <f t="shared" si="11"/>
        <v>5</v>
      </c>
      <c r="O215" s="454">
        <f t="shared" si="11"/>
        <v>-10</v>
      </c>
      <c r="P215" s="454">
        <f t="shared" si="12"/>
        <v>133.33333333333331</v>
      </c>
      <c r="Q215" s="454">
        <f t="shared" si="12"/>
        <v>33.33333333333333</v>
      </c>
    </row>
    <row r="216" spans="1:17" s="334" customFormat="1" ht="21">
      <c r="A216" s="862" t="s">
        <v>195</v>
      </c>
      <c r="B216" s="863"/>
      <c r="C216" s="864" t="s">
        <v>245</v>
      </c>
      <c r="D216" s="864" t="s">
        <v>254</v>
      </c>
      <c r="E216" s="864" t="s">
        <v>248</v>
      </c>
      <c r="F216" s="864" t="s">
        <v>414</v>
      </c>
      <c r="G216" s="864"/>
      <c r="H216" s="881">
        <f>H217</f>
        <v>20</v>
      </c>
      <c r="I216" s="203">
        <f>I217</f>
        <v>5</v>
      </c>
      <c r="J216" s="204"/>
      <c r="K216" s="203">
        <f>K217</f>
        <v>15</v>
      </c>
      <c r="L216" s="333">
        <f>L217</f>
        <v>15</v>
      </c>
      <c r="N216" s="454">
        <f t="shared" si="11"/>
        <v>5</v>
      </c>
      <c r="O216" s="454">
        <f t="shared" si="11"/>
        <v>-10</v>
      </c>
      <c r="P216" s="454">
        <f t="shared" si="12"/>
        <v>133.33333333333331</v>
      </c>
      <c r="Q216" s="454">
        <f t="shared" si="12"/>
        <v>33.33333333333333</v>
      </c>
    </row>
    <row r="217" spans="1:17" ht="15" customHeight="1">
      <c r="A217" s="961" t="s">
        <v>291</v>
      </c>
      <c r="B217" s="962"/>
      <c r="C217" s="865" t="s">
        <v>245</v>
      </c>
      <c r="D217" s="865" t="s">
        <v>254</v>
      </c>
      <c r="E217" s="865" t="s">
        <v>248</v>
      </c>
      <c r="F217" s="865" t="s">
        <v>413</v>
      </c>
      <c r="G217" s="865"/>
      <c r="H217" s="880">
        <f>H218</f>
        <v>20</v>
      </c>
      <c r="I217" s="202">
        <f>I218</f>
        <v>5</v>
      </c>
      <c r="J217" s="196"/>
      <c r="K217" s="202">
        <f>K218</f>
        <v>15</v>
      </c>
      <c r="L217" s="332">
        <f>L218</f>
        <v>15</v>
      </c>
      <c r="N217" s="454">
        <f t="shared" si="11"/>
        <v>5</v>
      </c>
      <c r="O217" s="454">
        <f t="shared" si="11"/>
        <v>-10</v>
      </c>
      <c r="P217" s="454">
        <f t="shared" si="12"/>
        <v>133.33333333333331</v>
      </c>
      <c r="Q217" s="454">
        <f t="shared" si="12"/>
        <v>33.33333333333333</v>
      </c>
    </row>
    <row r="218" spans="1:17" ht="29.25" customHeight="1">
      <c r="A218" s="873" t="s">
        <v>319</v>
      </c>
      <c r="B218" s="874"/>
      <c r="C218" s="865" t="s">
        <v>245</v>
      </c>
      <c r="D218" s="865" t="s">
        <v>254</v>
      </c>
      <c r="E218" s="865" t="s">
        <v>248</v>
      </c>
      <c r="F218" s="865" t="s">
        <v>413</v>
      </c>
      <c r="G218" s="865" t="s">
        <v>215</v>
      </c>
      <c r="H218" s="880">
        <v>20</v>
      </c>
      <c r="I218" s="202">
        <v>5</v>
      </c>
      <c r="J218" s="196"/>
      <c r="K218" s="202">
        <v>15</v>
      </c>
      <c r="L218" s="332">
        <v>15</v>
      </c>
      <c r="N218" s="454">
        <f t="shared" si="11"/>
        <v>5</v>
      </c>
      <c r="O218" s="454">
        <f t="shared" si="11"/>
        <v>-10</v>
      </c>
      <c r="P218" s="454">
        <f t="shared" si="12"/>
        <v>133.33333333333331</v>
      </c>
      <c r="Q218" s="454">
        <f t="shared" si="12"/>
        <v>33.33333333333333</v>
      </c>
    </row>
    <row r="219" spans="1:17" ht="18.75" hidden="1">
      <c r="A219" s="873" t="s">
        <v>54</v>
      </c>
      <c r="B219" s="874"/>
      <c r="C219" s="865" t="s">
        <v>245</v>
      </c>
      <c r="D219" s="865" t="s">
        <v>254</v>
      </c>
      <c r="E219" s="865" t="s">
        <v>248</v>
      </c>
      <c r="F219" s="865" t="s">
        <v>220</v>
      </c>
      <c r="G219" s="865" t="s">
        <v>215</v>
      </c>
      <c r="H219" s="880">
        <v>20</v>
      </c>
      <c r="I219" s="202">
        <v>20</v>
      </c>
      <c r="J219" s="196"/>
      <c r="K219" s="202">
        <v>20</v>
      </c>
      <c r="L219" s="332">
        <v>20</v>
      </c>
      <c r="N219" s="454">
        <f t="shared" si="11"/>
        <v>0</v>
      </c>
      <c r="O219" s="454">
        <f t="shared" si="11"/>
        <v>0</v>
      </c>
      <c r="P219" s="454">
        <f t="shared" si="12"/>
        <v>100</v>
      </c>
      <c r="Q219" s="454">
        <f t="shared" si="12"/>
        <v>100</v>
      </c>
    </row>
    <row r="220" spans="1:17" ht="18.75" hidden="1">
      <c r="A220" s="873" t="s">
        <v>225</v>
      </c>
      <c r="B220" s="874"/>
      <c r="C220" s="865" t="s">
        <v>245</v>
      </c>
      <c r="D220" s="865" t="s">
        <v>254</v>
      </c>
      <c r="E220" s="865" t="s">
        <v>248</v>
      </c>
      <c r="F220" s="865" t="s">
        <v>220</v>
      </c>
      <c r="G220" s="865" t="s">
        <v>215</v>
      </c>
      <c r="H220" s="872">
        <v>20</v>
      </c>
      <c r="I220" s="200">
        <v>20</v>
      </c>
      <c r="J220" s="196"/>
      <c r="K220" s="200">
        <v>20</v>
      </c>
      <c r="L220" s="328">
        <v>20</v>
      </c>
      <c r="N220" s="454">
        <f t="shared" si="11"/>
        <v>0</v>
      </c>
      <c r="O220" s="454">
        <f t="shared" si="11"/>
        <v>0</v>
      </c>
      <c r="P220" s="454">
        <f t="shared" si="12"/>
        <v>100</v>
      </c>
      <c r="Q220" s="454">
        <f t="shared" si="12"/>
        <v>100</v>
      </c>
    </row>
    <row r="221" spans="1:17" ht="18.75" hidden="1">
      <c r="A221" s="870" t="s">
        <v>230</v>
      </c>
      <c r="B221" s="871"/>
      <c r="C221" s="865" t="s">
        <v>245</v>
      </c>
      <c r="D221" s="865" t="s">
        <v>254</v>
      </c>
      <c r="E221" s="865" t="s">
        <v>248</v>
      </c>
      <c r="F221" s="865" t="s">
        <v>220</v>
      </c>
      <c r="G221" s="865" t="s">
        <v>215</v>
      </c>
      <c r="H221" s="880">
        <v>20</v>
      </c>
      <c r="I221" s="202">
        <v>20</v>
      </c>
      <c r="J221" s="196"/>
      <c r="K221" s="202">
        <v>20</v>
      </c>
      <c r="L221" s="332">
        <v>20</v>
      </c>
      <c r="N221" s="454">
        <f t="shared" si="11"/>
        <v>0</v>
      </c>
      <c r="O221" s="454">
        <f t="shared" si="11"/>
        <v>0</v>
      </c>
      <c r="P221" s="454">
        <f t="shared" si="12"/>
        <v>100</v>
      </c>
      <c r="Q221" s="454">
        <f t="shared" si="12"/>
        <v>100</v>
      </c>
    </row>
    <row r="222" spans="1:17" s="334" customFormat="1" ht="14.25" customHeight="1">
      <c r="A222" s="867" t="s">
        <v>285</v>
      </c>
      <c r="B222" s="868"/>
      <c r="C222" s="864" t="s">
        <v>245</v>
      </c>
      <c r="D222" s="864" t="s">
        <v>255</v>
      </c>
      <c r="E222" s="864"/>
      <c r="F222" s="864"/>
      <c r="G222" s="864"/>
      <c r="H222" s="881">
        <f>H223</f>
        <v>3453.93</v>
      </c>
      <c r="I222" s="203">
        <f>I223</f>
        <v>2345.5</v>
      </c>
      <c r="J222" s="204"/>
      <c r="K222" s="203">
        <f>K223</f>
        <v>3542.8</v>
      </c>
      <c r="L222" s="333">
        <f>L223</f>
        <v>3542.8</v>
      </c>
      <c r="N222" s="454">
        <f t="shared" si="11"/>
        <v>-88.87000000000035</v>
      </c>
      <c r="O222" s="454">
        <f t="shared" si="11"/>
        <v>-1197.3000000000002</v>
      </c>
      <c r="P222" s="454">
        <f t="shared" si="12"/>
        <v>97.49153212148582</v>
      </c>
      <c r="Q222" s="454">
        <f t="shared" si="12"/>
        <v>66.20469684994919</v>
      </c>
    </row>
    <row r="223" spans="1:17" s="334" customFormat="1" ht="14.25" customHeight="1">
      <c r="A223" s="862" t="s">
        <v>88</v>
      </c>
      <c r="B223" s="863"/>
      <c r="C223" s="864" t="s">
        <v>245</v>
      </c>
      <c r="D223" s="864" t="s">
        <v>255</v>
      </c>
      <c r="E223" s="864" t="s">
        <v>211</v>
      </c>
      <c r="F223" s="864"/>
      <c r="G223" s="864"/>
      <c r="H223" s="881">
        <f>H224+H240</f>
        <v>3453.93</v>
      </c>
      <c r="I223" s="203">
        <f>I224+I234+I240+I244</f>
        <v>2345.5</v>
      </c>
      <c r="J223" s="204"/>
      <c r="K223" s="203">
        <f>K224</f>
        <v>3542.8</v>
      </c>
      <c r="L223" s="333">
        <f>L224</f>
        <v>3542.8</v>
      </c>
      <c r="N223" s="454">
        <f t="shared" si="11"/>
        <v>-88.87000000000035</v>
      </c>
      <c r="O223" s="454">
        <f t="shared" si="11"/>
        <v>-1197.3000000000002</v>
      </c>
      <c r="P223" s="454">
        <f t="shared" si="12"/>
        <v>97.49153212148582</v>
      </c>
      <c r="Q223" s="454">
        <f t="shared" si="12"/>
        <v>66.20469684994919</v>
      </c>
    </row>
    <row r="224" spans="1:17" ht="13.5" customHeight="1">
      <c r="A224" s="873" t="s">
        <v>415</v>
      </c>
      <c r="B224" s="874"/>
      <c r="C224" s="865" t="s">
        <v>245</v>
      </c>
      <c r="D224" s="865" t="s">
        <v>255</v>
      </c>
      <c r="E224" s="865" t="s">
        <v>211</v>
      </c>
      <c r="F224" s="865" t="s">
        <v>416</v>
      </c>
      <c r="G224" s="865"/>
      <c r="H224" s="880">
        <f>H227+H235</f>
        <v>3453.93</v>
      </c>
      <c r="I224" s="202">
        <f>I227</f>
        <v>2345.5</v>
      </c>
      <c r="J224" s="196"/>
      <c r="K224" s="202">
        <f>K227</f>
        <v>3542.8</v>
      </c>
      <c r="L224" s="332">
        <f>L227</f>
        <v>3542.8</v>
      </c>
      <c r="N224" s="454">
        <f t="shared" si="11"/>
        <v>-88.87000000000035</v>
      </c>
      <c r="O224" s="454">
        <f t="shared" si="11"/>
        <v>-1197.3000000000002</v>
      </c>
      <c r="P224" s="454">
        <f t="shared" si="12"/>
        <v>97.49153212148582</v>
      </c>
      <c r="Q224" s="454">
        <f t="shared" si="12"/>
        <v>66.20469684994919</v>
      </c>
    </row>
    <row r="225" spans="1:17" ht="18.75" hidden="1">
      <c r="A225" s="873" t="s">
        <v>281</v>
      </c>
      <c r="B225" s="874"/>
      <c r="C225" s="865" t="s">
        <v>245</v>
      </c>
      <c r="D225" s="865" t="s">
        <v>255</v>
      </c>
      <c r="E225" s="865" t="s">
        <v>211</v>
      </c>
      <c r="F225" s="865" t="s">
        <v>417</v>
      </c>
      <c r="G225" s="865"/>
      <c r="H225" s="880">
        <f>H226</f>
        <v>0</v>
      </c>
      <c r="I225" s="202">
        <f>I226</f>
        <v>0</v>
      </c>
      <c r="J225" s="196"/>
      <c r="K225" s="202">
        <f>K226</f>
        <v>0</v>
      </c>
      <c r="L225" s="332">
        <f>L226</f>
        <v>0</v>
      </c>
      <c r="N225" s="454">
        <f t="shared" si="11"/>
        <v>0</v>
      </c>
      <c r="O225" s="454">
        <f t="shared" si="11"/>
        <v>0</v>
      </c>
      <c r="P225" s="454" t="e">
        <f t="shared" si="12"/>
        <v>#DIV/0!</v>
      </c>
      <c r="Q225" s="454" t="e">
        <f t="shared" si="12"/>
        <v>#DIV/0!</v>
      </c>
    </row>
    <row r="226" spans="1:17" ht="22.5" hidden="1">
      <c r="A226" s="873" t="s">
        <v>200</v>
      </c>
      <c r="B226" s="874"/>
      <c r="C226" s="865" t="s">
        <v>245</v>
      </c>
      <c r="D226" s="865" t="s">
        <v>255</v>
      </c>
      <c r="E226" s="865" t="s">
        <v>211</v>
      </c>
      <c r="F226" s="865" t="s">
        <v>417</v>
      </c>
      <c r="G226" s="865" t="s">
        <v>215</v>
      </c>
      <c r="H226" s="880"/>
      <c r="I226" s="202"/>
      <c r="J226" s="196"/>
      <c r="K226" s="202"/>
      <c r="L226" s="332"/>
      <c r="N226" s="454">
        <f t="shared" si="11"/>
        <v>0</v>
      </c>
      <c r="O226" s="454">
        <f t="shared" si="11"/>
        <v>0</v>
      </c>
      <c r="P226" s="454" t="e">
        <f t="shared" si="12"/>
        <v>#DIV/0!</v>
      </c>
      <c r="Q226" s="454" t="e">
        <f t="shared" si="12"/>
        <v>#DIV/0!</v>
      </c>
    </row>
    <row r="227" spans="1:17" ht="27.75" customHeight="1">
      <c r="A227" s="870" t="s">
        <v>418</v>
      </c>
      <c r="B227" s="871"/>
      <c r="C227" s="865" t="s">
        <v>245</v>
      </c>
      <c r="D227" s="865" t="s">
        <v>255</v>
      </c>
      <c r="E227" s="865" t="s">
        <v>211</v>
      </c>
      <c r="F227" s="865" t="s">
        <v>419</v>
      </c>
      <c r="G227" s="865"/>
      <c r="H227" s="880">
        <f>H228+H233+H234+H244</f>
        <v>2709.1</v>
      </c>
      <c r="I227" s="202">
        <f>I228+I233</f>
        <v>2345.5</v>
      </c>
      <c r="J227" s="196"/>
      <c r="K227" s="202">
        <f>K228+K233</f>
        <v>3542.8</v>
      </c>
      <c r="L227" s="332">
        <f>L228+L233</f>
        <v>3542.8</v>
      </c>
      <c r="N227" s="454">
        <f t="shared" si="11"/>
        <v>-833.7000000000003</v>
      </c>
      <c r="O227" s="454">
        <f t="shared" si="11"/>
        <v>-1197.3000000000002</v>
      </c>
      <c r="P227" s="454">
        <f t="shared" si="12"/>
        <v>76.46776560912272</v>
      </c>
      <c r="Q227" s="454">
        <f t="shared" si="12"/>
        <v>66.20469684994919</v>
      </c>
    </row>
    <row r="228" spans="1:17" ht="68.25" customHeight="1">
      <c r="A228" s="870" t="s">
        <v>198</v>
      </c>
      <c r="B228" s="874"/>
      <c r="C228" s="865" t="s">
        <v>245</v>
      </c>
      <c r="D228" s="865" t="s">
        <v>255</v>
      </c>
      <c r="E228" s="865" t="s">
        <v>211</v>
      </c>
      <c r="F228" s="865" t="s">
        <v>419</v>
      </c>
      <c r="G228" s="865" t="s">
        <v>199</v>
      </c>
      <c r="H228" s="875">
        <v>2212.67</v>
      </c>
      <c r="I228" s="201">
        <f>1641-7.5</f>
        <v>1633.5</v>
      </c>
      <c r="J228" s="207"/>
      <c r="K228" s="201">
        <v>2561.9</v>
      </c>
      <c r="L228" s="330">
        <v>2561.9</v>
      </c>
      <c r="N228" s="454">
        <f t="shared" si="11"/>
        <v>-349.23</v>
      </c>
      <c r="O228" s="454">
        <f t="shared" si="11"/>
        <v>-928.4000000000001</v>
      </c>
      <c r="P228" s="454">
        <f t="shared" si="12"/>
        <v>86.36832038721262</v>
      </c>
      <c r="Q228" s="454">
        <f t="shared" si="12"/>
        <v>63.76127093173035</v>
      </c>
    </row>
    <row r="229" spans="1:17" ht="15" customHeight="1" hidden="1">
      <c r="A229" s="873" t="s">
        <v>54</v>
      </c>
      <c r="B229" s="874"/>
      <c r="C229" s="865" t="s">
        <v>245</v>
      </c>
      <c r="D229" s="865" t="s">
        <v>255</v>
      </c>
      <c r="E229" s="865" t="s">
        <v>211</v>
      </c>
      <c r="F229" s="963" t="s">
        <v>419</v>
      </c>
      <c r="G229" s="865" t="s">
        <v>199</v>
      </c>
      <c r="H229" s="875" t="s">
        <v>277</v>
      </c>
      <c r="I229" s="201" t="s">
        <v>277</v>
      </c>
      <c r="J229" s="196"/>
      <c r="K229" s="201" t="s">
        <v>277</v>
      </c>
      <c r="L229" s="330" t="s">
        <v>277</v>
      </c>
      <c r="N229" s="454">
        <f t="shared" si="11"/>
        <v>0</v>
      </c>
      <c r="O229" s="454">
        <f t="shared" si="11"/>
        <v>0</v>
      </c>
      <c r="P229" s="454">
        <f t="shared" si="12"/>
        <v>100</v>
      </c>
      <c r="Q229" s="454">
        <f t="shared" si="12"/>
        <v>100</v>
      </c>
    </row>
    <row r="230" spans="1:17" ht="30" customHeight="1" hidden="1">
      <c r="A230" s="873" t="s">
        <v>216</v>
      </c>
      <c r="B230" s="874"/>
      <c r="C230" s="865" t="s">
        <v>245</v>
      </c>
      <c r="D230" s="865" t="s">
        <v>255</v>
      </c>
      <c r="E230" s="865" t="s">
        <v>211</v>
      </c>
      <c r="F230" s="963" t="s">
        <v>419</v>
      </c>
      <c r="G230" s="865" t="s">
        <v>199</v>
      </c>
      <c r="H230" s="875" t="s">
        <v>277</v>
      </c>
      <c r="I230" s="201" t="s">
        <v>277</v>
      </c>
      <c r="J230" s="196"/>
      <c r="K230" s="201" t="s">
        <v>277</v>
      </c>
      <c r="L230" s="330" t="s">
        <v>277</v>
      </c>
      <c r="N230" s="454">
        <f t="shared" si="11"/>
        <v>0</v>
      </c>
      <c r="O230" s="454">
        <f t="shared" si="11"/>
        <v>0</v>
      </c>
      <c r="P230" s="454">
        <f t="shared" si="12"/>
        <v>100</v>
      </c>
      <c r="Q230" s="454">
        <f t="shared" si="12"/>
        <v>100</v>
      </c>
    </row>
    <row r="231" spans="1:17" ht="15" customHeight="1" hidden="1">
      <c r="A231" s="870" t="s">
        <v>217</v>
      </c>
      <c r="B231" s="871"/>
      <c r="C231" s="865" t="s">
        <v>245</v>
      </c>
      <c r="D231" s="865" t="s">
        <v>255</v>
      </c>
      <c r="E231" s="865" t="s">
        <v>211</v>
      </c>
      <c r="F231" s="963" t="s">
        <v>419</v>
      </c>
      <c r="G231" s="865" t="s">
        <v>199</v>
      </c>
      <c r="H231" s="875" t="s">
        <v>278</v>
      </c>
      <c r="I231" s="201" t="s">
        <v>278</v>
      </c>
      <c r="J231" s="196"/>
      <c r="K231" s="201" t="s">
        <v>278</v>
      </c>
      <c r="L231" s="330" t="s">
        <v>278</v>
      </c>
      <c r="N231" s="454">
        <f t="shared" si="11"/>
        <v>0</v>
      </c>
      <c r="O231" s="454">
        <f t="shared" si="11"/>
        <v>0</v>
      </c>
      <c r="P231" s="454">
        <f t="shared" si="12"/>
        <v>100</v>
      </c>
      <c r="Q231" s="454">
        <f t="shared" si="12"/>
        <v>100</v>
      </c>
    </row>
    <row r="232" spans="1:17" ht="15" customHeight="1" hidden="1">
      <c r="A232" s="873" t="s">
        <v>218</v>
      </c>
      <c r="B232" s="874"/>
      <c r="C232" s="865" t="s">
        <v>245</v>
      </c>
      <c r="D232" s="865" t="s">
        <v>255</v>
      </c>
      <c r="E232" s="865" t="s">
        <v>211</v>
      </c>
      <c r="F232" s="963" t="s">
        <v>419</v>
      </c>
      <c r="G232" s="865" t="s">
        <v>199</v>
      </c>
      <c r="H232" s="875" t="s">
        <v>279</v>
      </c>
      <c r="I232" s="201" t="s">
        <v>279</v>
      </c>
      <c r="J232" s="196"/>
      <c r="K232" s="201" t="s">
        <v>279</v>
      </c>
      <c r="L232" s="330" t="s">
        <v>279</v>
      </c>
      <c r="N232" s="454">
        <f t="shared" si="11"/>
        <v>0</v>
      </c>
      <c r="O232" s="454">
        <f t="shared" si="11"/>
        <v>0</v>
      </c>
      <c r="P232" s="454">
        <f t="shared" si="12"/>
        <v>100</v>
      </c>
      <c r="Q232" s="454">
        <f t="shared" si="12"/>
        <v>100</v>
      </c>
    </row>
    <row r="233" spans="1:17" ht="28.5" customHeight="1">
      <c r="A233" s="873" t="s">
        <v>319</v>
      </c>
      <c r="B233" s="964"/>
      <c r="C233" s="865" t="s">
        <v>245</v>
      </c>
      <c r="D233" s="865" t="s">
        <v>255</v>
      </c>
      <c r="E233" s="865" t="s">
        <v>211</v>
      </c>
      <c r="F233" s="865" t="s">
        <v>419</v>
      </c>
      <c r="G233" s="865" t="s">
        <v>215</v>
      </c>
      <c r="H233" s="875">
        <v>486.43</v>
      </c>
      <c r="I233" s="201">
        <v>712</v>
      </c>
      <c r="J233" s="196"/>
      <c r="K233" s="201">
        <v>980.9</v>
      </c>
      <c r="L233" s="330">
        <v>980.9</v>
      </c>
      <c r="N233" s="454">
        <f t="shared" si="11"/>
        <v>-494.46999999999997</v>
      </c>
      <c r="O233" s="454">
        <f t="shared" si="11"/>
        <v>-268.9</v>
      </c>
      <c r="P233" s="454">
        <f t="shared" si="12"/>
        <v>49.590172290753394</v>
      </c>
      <c r="Q233" s="454">
        <f t="shared" si="12"/>
        <v>72.58640024467327</v>
      </c>
    </row>
    <row r="234" spans="1:17" ht="14.25" customHeight="1">
      <c r="A234" s="870" t="s">
        <v>201</v>
      </c>
      <c r="B234" s="871"/>
      <c r="C234" s="865" t="s">
        <v>245</v>
      </c>
      <c r="D234" s="865" t="s">
        <v>255</v>
      </c>
      <c r="E234" s="865" t="s">
        <v>211</v>
      </c>
      <c r="F234" s="865" t="s">
        <v>419</v>
      </c>
      <c r="G234" s="865" t="s">
        <v>202</v>
      </c>
      <c r="H234" s="875">
        <v>10</v>
      </c>
      <c r="I234" s="201">
        <f>I235</f>
        <v>0</v>
      </c>
      <c r="J234" s="196"/>
      <c r="K234" s="201"/>
      <c r="L234" s="330"/>
      <c r="N234" s="454"/>
      <c r="O234" s="454"/>
      <c r="P234" s="454"/>
      <c r="Q234" s="454"/>
    </row>
    <row r="235" spans="1:17" ht="39.75" customHeight="1">
      <c r="A235" s="965" t="s">
        <v>671</v>
      </c>
      <c r="B235" s="966"/>
      <c r="C235" s="967" t="s">
        <v>245</v>
      </c>
      <c r="D235" s="967" t="s">
        <v>255</v>
      </c>
      <c r="E235" s="967" t="s">
        <v>211</v>
      </c>
      <c r="F235" s="968" t="s">
        <v>670</v>
      </c>
      <c r="G235" s="967"/>
      <c r="H235" s="883">
        <f>H237</f>
        <v>744.83</v>
      </c>
      <c r="I235" s="201">
        <f>I238</f>
        <v>0</v>
      </c>
      <c r="J235" s="196"/>
      <c r="K235" s="201"/>
      <c r="L235" s="330"/>
      <c r="N235" s="454"/>
      <c r="O235" s="454"/>
      <c r="P235" s="454"/>
      <c r="Q235" s="454"/>
    </row>
    <row r="236" spans="1:17" ht="18.75" hidden="1">
      <c r="A236" s="841" t="s">
        <v>582</v>
      </c>
      <c r="B236" s="966"/>
      <c r="C236" s="967" t="s">
        <v>245</v>
      </c>
      <c r="D236" s="967" t="s">
        <v>255</v>
      </c>
      <c r="E236" s="967" t="s">
        <v>211</v>
      </c>
      <c r="F236" s="968">
        <v>7000117001</v>
      </c>
      <c r="G236" s="967"/>
      <c r="H236" s="883">
        <v>0</v>
      </c>
      <c r="I236" s="201"/>
      <c r="J236" s="196"/>
      <c r="K236" s="201"/>
      <c r="L236" s="330"/>
      <c r="N236" s="454"/>
      <c r="O236" s="454"/>
      <c r="P236" s="454"/>
      <c r="Q236" s="454"/>
    </row>
    <row r="237" spans="1:17" ht="24" customHeight="1">
      <c r="A237" s="841" t="s">
        <v>319</v>
      </c>
      <c r="B237" s="969"/>
      <c r="C237" s="967" t="s">
        <v>245</v>
      </c>
      <c r="D237" s="967" t="s">
        <v>255</v>
      </c>
      <c r="E237" s="967" t="s">
        <v>211</v>
      </c>
      <c r="F237" s="968" t="s">
        <v>670</v>
      </c>
      <c r="G237" s="967" t="s">
        <v>215</v>
      </c>
      <c r="H237" s="883">
        <v>744.83</v>
      </c>
      <c r="I237" s="201"/>
      <c r="J237" s="196"/>
      <c r="K237" s="201"/>
      <c r="L237" s="330"/>
      <c r="N237" s="454"/>
      <c r="O237" s="454"/>
      <c r="P237" s="454"/>
      <c r="Q237" s="454"/>
    </row>
    <row r="238" spans="1:17" ht="33.75" hidden="1">
      <c r="A238" s="970" t="s">
        <v>176</v>
      </c>
      <c r="B238" s="971"/>
      <c r="C238" s="865" t="s">
        <v>245</v>
      </c>
      <c r="D238" s="865" t="s">
        <v>255</v>
      </c>
      <c r="E238" s="865" t="s">
        <v>211</v>
      </c>
      <c r="F238" s="972" t="s">
        <v>178</v>
      </c>
      <c r="G238" s="865"/>
      <c r="H238" s="875">
        <f>H239</f>
        <v>0</v>
      </c>
      <c r="I238" s="201">
        <f>I239</f>
        <v>0</v>
      </c>
      <c r="J238" s="196"/>
      <c r="K238" s="201"/>
      <c r="L238" s="330"/>
      <c r="N238" s="454"/>
      <c r="O238" s="454"/>
      <c r="P238" s="454"/>
      <c r="Q238" s="454"/>
    </row>
    <row r="239" spans="1:17" ht="22.5" hidden="1">
      <c r="A239" s="873" t="s">
        <v>319</v>
      </c>
      <c r="B239" s="874"/>
      <c r="C239" s="865" t="s">
        <v>245</v>
      </c>
      <c r="D239" s="865" t="s">
        <v>255</v>
      </c>
      <c r="E239" s="865" t="s">
        <v>211</v>
      </c>
      <c r="F239" s="972" t="s">
        <v>178</v>
      </c>
      <c r="G239" s="865" t="s">
        <v>215</v>
      </c>
      <c r="H239" s="875">
        <v>0</v>
      </c>
      <c r="I239" s="201"/>
      <c r="J239" s="196"/>
      <c r="K239" s="201"/>
      <c r="L239" s="330"/>
      <c r="N239" s="454"/>
      <c r="O239" s="454"/>
      <c r="P239" s="454"/>
      <c r="Q239" s="454"/>
    </row>
    <row r="240" spans="1:17" ht="42" hidden="1">
      <c r="A240" s="973" t="s">
        <v>366</v>
      </c>
      <c r="B240" s="874"/>
      <c r="C240" s="865" t="s">
        <v>245</v>
      </c>
      <c r="D240" s="865" t="s">
        <v>255</v>
      </c>
      <c r="E240" s="865" t="s">
        <v>211</v>
      </c>
      <c r="F240" s="974">
        <v>7000000000</v>
      </c>
      <c r="G240" s="865"/>
      <c r="H240" s="875">
        <f aca="true" t="shared" si="13" ref="H240:I242">H241</f>
        <v>0</v>
      </c>
      <c r="I240" s="201">
        <f t="shared" si="13"/>
        <v>0</v>
      </c>
      <c r="J240" s="196"/>
      <c r="K240" s="201"/>
      <c r="L240" s="330"/>
      <c r="N240" s="454"/>
      <c r="O240" s="454"/>
      <c r="P240" s="454"/>
      <c r="Q240" s="454"/>
    </row>
    <row r="241" spans="1:17" ht="45" hidden="1">
      <c r="A241" s="975" t="s">
        <v>367</v>
      </c>
      <c r="B241" s="874"/>
      <c r="C241" s="865" t="s">
        <v>245</v>
      </c>
      <c r="D241" s="865" t="s">
        <v>255</v>
      </c>
      <c r="E241" s="865" t="s">
        <v>211</v>
      </c>
      <c r="F241" s="972">
        <v>7001000000</v>
      </c>
      <c r="G241" s="865"/>
      <c r="H241" s="875">
        <f t="shared" si="13"/>
        <v>0</v>
      </c>
      <c r="I241" s="201">
        <f t="shared" si="13"/>
        <v>0</v>
      </c>
      <c r="J241" s="196"/>
      <c r="K241" s="201"/>
      <c r="L241" s="330"/>
      <c r="N241" s="454"/>
      <c r="O241" s="454"/>
      <c r="P241" s="454"/>
      <c r="Q241" s="454"/>
    </row>
    <row r="242" spans="1:17" ht="22.5" hidden="1">
      <c r="A242" s="975" t="s">
        <v>368</v>
      </c>
      <c r="B242" s="874"/>
      <c r="C242" s="865" t="s">
        <v>245</v>
      </c>
      <c r="D242" s="865" t="s">
        <v>255</v>
      </c>
      <c r="E242" s="865" t="s">
        <v>211</v>
      </c>
      <c r="F242" s="972">
        <v>7001000005</v>
      </c>
      <c r="G242" s="865"/>
      <c r="H242" s="875">
        <f t="shared" si="13"/>
        <v>0</v>
      </c>
      <c r="I242" s="201">
        <f t="shared" si="13"/>
        <v>0</v>
      </c>
      <c r="J242" s="196"/>
      <c r="K242" s="201"/>
      <c r="L242" s="330"/>
      <c r="N242" s="454"/>
      <c r="O242" s="454"/>
      <c r="P242" s="454"/>
      <c r="Q242" s="454"/>
    </row>
    <row r="243" spans="1:17" ht="22.5" hidden="1">
      <c r="A243" s="873" t="s">
        <v>319</v>
      </c>
      <c r="B243" s="874"/>
      <c r="C243" s="865" t="s">
        <v>245</v>
      </c>
      <c r="D243" s="865" t="s">
        <v>255</v>
      </c>
      <c r="E243" s="865" t="s">
        <v>211</v>
      </c>
      <c r="F243" s="972">
        <v>7001000005</v>
      </c>
      <c r="G243" s="865" t="s">
        <v>215</v>
      </c>
      <c r="H243" s="875">
        <v>0</v>
      </c>
      <c r="I243" s="201">
        <v>0</v>
      </c>
      <c r="J243" s="196"/>
      <c r="K243" s="201"/>
      <c r="L243" s="330"/>
      <c r="N243" s="454"/>
      <c r="O243" s="454"/>
      <c r="P243" s="454"/>
      <c r="Q243" s="454"/>
    </row>
    <row r="244" spans="1:17" ht="18.75" hidden="1">
      <c r="A244" s="870" t="s">
        <v>201</v>
      </c>
      <c r="B244" s="871"/>
      <c r="C244" s="865" t="s">
        <v>245</v>
      </c>
      <c r="D244" s="865" t="s">
        <v>255</v>
      </c>
      <c r="E244" s="865" t="s">
        <v>211</v>
      </c>
      <c r="F244" s="865" t="s">
        <v>419</v>
      </c>
      <c r="G244" s="865" t="s">
        <v>202</v>
      </c>
      <c r="H244" s="875">
        <v>0</v>
      </c>
      <c r="I244" s="201">
        <v>0</v>
      </c>
      <c r="J244" s="196"/>
      <c r="K244" s="201"/>
      <c r="L244" s="330"/>
      <c r="N244" s="454"/>
      <c r="O244" s="454"/>
      <c r="P244" s="454"/>
      <c r="Q244" s="454"/>
    </row>
    <row r="245" spans="1:17" s="334" customFormat="1" ht="13.5" customHeight="1">
      <c r="A245" s="862" t="s">
        <v>65</v>
      </c>
      <c r="B245" s="863"/>
      <c r="C245" s="864" t="s">
        <v>245</v>
      </c>
      <c r="D245" s="864" t="s">
        <v>259</v>
      </c>
      <c r="E245" s="864"/>
      <c r="F245" s="864"/>
      <c r="G245" s="864"/>
      <c r="H245" s="881">
        <f aca="true" t="shared" si="14" ref="H245:L249">H246</f>
        <v>146.92</v>
      </c>
      <c r="I245" s="203">
        <f t="shared" si="14"/>
        <v>120</v>
      </c>
      <c r="J245" s="204"/>
      <c r="K245" s="203">
        <f t="shared" si="14"/>
        <v>243.5</v>
      </c>
      <c r="L245" s="333">
        <f t="shared" si="14"/>
        <v>243.5</v>
      </c>
      <c r="N245" s="454">
        <f t="shared" si="11"/>
        <v>-96.58000000000001</v>
      </c>
      <c r="O245" s="454">
        <f t="shared" si="11"/>
        <v>-123.5</v>
      </c>
      <c r="P245" s="454">
        <f t="shared" si="12"/>
        <v>60.33675564681724</v>
      </c>
      <c r="Q245" s="454">
        <f t="shared" si="12"/>
        <v>49.28131416837782</v>
      </c>
    </row>
    <row r="246" spans="1:17" s="334" customFormat="1" ht="15" customHeight="1">
      <c r="A246" s="862" t="s">
        <v>260</v>
      </c>
      <c r="B246" s="863"/>
      <c r="C246" s="864" t="s">
        <v>245</v>
      </c>
      <c r="D246" s="864" t="s">
        <v>259</v>
      </c>
      <c r="E246" s="864" t="s">
        <v>211</v>
      </c>
      <c r="F246" s="864"/>
      <c r="G246" s="864"/>
      <c r="H246" s="881">
        <f t="shared" si="14"/>
        <v>146.92</v>
      </c>
      <c r="I246" s="203">
        <f t="shared" si="14"/>
        <v>120</v>
      </c>
      <c r="J246" s="204"/>
      <c r="K246" s="203">
        <f t="shared" si="14"/>
        <v>243.5</v>
      </c>
      <c r="L246" s="333">
        <f t="shared" si="14"/>
        <v>243.5</v>
      </c>
      <c r="N246" s="454">
        <f t="shared" si="11"/>
        <v>-96.58000000000001</v>
      </c>
      <c r="O246" s="454">
        <f t="shared" si="11"/>
        <v>-123.5</v>
      </c>
      <c r="P246" s="454">
        <f t="shared" si="12"/>
        <v>60.33675564681724</v>
      </c>
      <c r="Q246" s="454">
        <f t="shared" si="12"/>
        <v>49.28131416837782</v>
      </c>
    </row>
    <row r="247" spans="1:17" ht="18.75">
      <c r="A247" s="873" t="s">
        <v>261</v>
      </c>
      <c r="B247" s="874"/>
      <c r="C247" s="865" t="s">
        <v>245</v>
      </c>
      <c r="D247" s="865" t="s">
        <v>259</v>
      </c>
      <c r="E247" s="865" t="s">
        <v>211</v>
      </c>
      <c r="F247" s="865" t="s">
        <v>409</v>
      </c>
      <c r="G247" s="865"/>
      <c r="H247" s="880">
        <f t="shared" si="14"/>
        <v>146.92</v>
      </c>
      <c r="I247" s="202">
        <f t="shared" si="14"/>
        <v>120</v>
      </c>
      <c r="J247" s="196"/>
      <c r="K247" s="202">
        <f t="shared" si="14"/>
        <v>243.5</v>
      </c>
      <c r="L247" s="332">
        <f t="shared" si="14"/>
        <v>243.5</v>
      </c>
      <c r="N247" s="454">
        <f t="shared" si="11"/>
        <v>-96.58000000000001</v>
      </c>
      <c r="O247" s="454">
        <f t="shared" si="11"/>
        <v>-123.5</v>
      </c>
      <c r="P247" s="454">
        <f t="shared" si="12"/>
        <v>60.33675564681724</v>
      </c>
      <c r="Q247" s="454">
        <f t="shared" si="12"/>
        <v>49.28131416837782</v>
      </c>
    </row>
    <row r="248" spans="1:17" ht="15.75" customHeight="1">
      <c r="A248" s="873" t="s">
        <v>411</v>
      </c>
      <c r="B248" s="874"/>
      <c r="C248" s="865" t="s">
        <v>245</v>
      </c>
      <c r="D248" s="865" t="s">
        <v>259</v>
      </c>
      <c r="E248" s="865" t="s">
        <v>211</v>
      </c>
      <c r="F248" s="865" t="s">
        <v>410</v>
      </c>
      <c r="G248" s="865"/>
      <c r="H248" s="880">
        <f t="shared" si="14"/>
        <v>146.92</v>
      </c>
      <c r="I248" s="202">
        <f t="shared" si="14"/>
        <v>120</v>
      </c>
      <c r="J248" s="196"/>
      <c r="K248" s="202">
        <f t="shared" si="14"/>
        <v>243.5</v>
      </c>
      <c r="L248" s="332">
        <f t="shared" si="14"/>
        <v>243.5</v>
      </c>
      <c r="N248" s="454">
        <f t="shared" si="11"/>
        <v>-96.58000000000001</v>
      </c>
      <c r="O248" s="454">
        <f t="shared" si="11"/>
        <v>-123.5</v>
      </c>
      <c r="P248" s="454">
        <f t="shared" si="12"/>
        <v>60.33675564681724</v>
      </c>
      <c r="Q248" s="454">
        <f t="shared" si="12"/>
        <v>49.28131416837782</v>
      </c>
    </row>
    <row r="249" spans="1:17" ht="54" customHeight="1">
      <c r="A249" s="873" t="s">
        <v>311</v>
      </c>
      <c r="B249" s="874"/>
      <c r="C249" s="865" t="s">
        <v>245</v>
      </c>
      <c r="D249" s="865" t="s">
        <v>259</v>
      </c>
      <c r="E249" s="865" t="s">
        <v>211</v>
      </c>
      <c r="F249" s="865" t="s">
        <v>412</v>
      </c>
      <c r="G249" s="865"/>
      <c r="H249" s="880">
        <f t="shared" si="14"/>
        <v>146.92</v>
      </c>
      <c r="I249" s="202">
        <f t="shared" si="14"/>
        <v>120</v>
      </c>
      <c r="J249" s="196"/>
      <c r="K249" s="202">
        <f t="shared" si="14"/>
        <v>243.5</v>
      </c>
      <c r="L249" s="332">
        <f t="shared" si="14"/>
        <v>243.5</v>
      </c>
      <c r="N249" s="454">
        <f t="shared" si="11"/>
        <v>-96.58000000000001</v>
      </c>
      <c r="O249" s="454">
        <f t="shared" si="11"/>
        <v>-123.5</v>
      </c>
      <c r="P249" s="454">
        <f t="shared" si="12"/>
        <v>60.33675564681724</v>
      </c>
      <c r="Q249" s="454">
        <f t="shared" si="12"/>
        <v>49.28131416837782</v>
      </c>
    </row>
    <row r="250" spans="1:17" ht="15.75" customHeight="1">
      <c r="A250" s="976" t="s">
        <v>523</v>
      </c>
      <c r="B250" s="871"/>
      <c r="C250" s="865" t="s">
        <v>245</v>
      </c>
      <c r="D250" s="865" t="s">
        <v>259</v>
      </c>
      <c r="E250" s="865" t="s">
        <v>211</v>
      </c>
      <c r="F250" s="865" t="s">
        <v>412</v>
      </c>
      <c r="G250" s="865" t="s">
        <v>232</v>
      </c>
      <c r="H250" s="880">
        <v>146.92</v>
      </c>
      <c r="I250" s="202">
        <v>120</v>
      </c>
      <c r="J250" s="196"/>
      <c r="K250" s="202">
        <v>243.5</v>
      </c>
      <c r="L250" s="332">
        <v>243.5</v>
      </c>
      <c r="N250" s="454">
        <f t="shared" si="11"/>
        <v>-96.58000000000001</v>
      </c>
      <c r="O250" s="454">
        <f t="shared" si="11"/>
        <v>-123.5</v>
      </c>
      <c r="P250" s="454">
        <f t="shared" si="12"/>
        <v>60.33675564681724</v>
      </c>
      <c r="Q250" s="454">
        <f t="shared" si="12"/>
        <v>49.28131416837782</v>
      </c>
    </row>
    <row r="251" spans="1:17" ht="14.25" customHeight="1">
      <c r="A251" s="862" t="s">
        <v>235</v>
      </c>
      <c r="B251" s="863"/>
      <c r="C251" s="864" t="s">
        <v>245</v>
      </c>
      <c r="D251" s="864" t="s">
        <v>87</v>
      </c>
      <c r="E251" s="864"/>
      <c r="F251" s="864"/>
      <c r="G251" s="864"/>
      <c r="H251" s="881">
        <f aca="true" t="shared" si="15" ref="H251:L254">H252</f>
        <v>0.74</v>
      </c>
      <c r="I251" s="203">
        <f t="shared" si="15"/>
        <v>0.7</v>
      </c>
      <c r="J251" s="196"/>
      <c r="K251" s="203">
        <f t="shared" si="15"/>
        <v>0</v>
      </c>
      <c r="L251" s="333">
        <f t="shared" si="15"/>
        <v>0</v>
      </c>
      <c r="N251" s="454">
        <f t="shared" si="11"/>
        <v>0.74</v>
      </c>
      <c r="O251" s="454">
        <f t="shared" si="11"/>
        <v>0.7</v>
      </c>
      <c r="P251" s="454" t="e">
        <f t="shared" si="12"/>
        <v>#DIV/0!</v>
      </c>
      <c r="Q251" s="454" t="e">
        <f t="shared" si="12"/>
        <v>#DIV/0!</v>
      </c>
    </row>
    <row r="252" spans="1:17" ht="27" customHeight="1">
      <c r="A252" s="862" t="s">
        <v>292</v>
      </c>
      <c r="B252" s="863"/>
      <c r="C252" s="864" t="s">
        <v>245</v>
      </c>
      <c r="D252" s="864" t="s">
        <v>87</v>
      </c>
      <c r="E252" s="864" t="s">
        <v>211</v>
      </c>
      <c r="F252" s="864"/>
      <c r="G252" s="864"/>
      <c r="H252" s="881">
        <f t="shared" si="15"/>
        <v>0.74</v>
      </c>
      <c r="I252" s="203">
        <f t="shared" si="15"/>
        <v>0.7</v>
      </c>
      <c r="J252" s="196"/>
      <c r="K252" s="203">
        <f t="shared" si="15"/>
        <v>0</v>
      </c>
      <c r="L252" s="333">
        <f t="shared" si="15"/>
        <v>0</v>
      </c>
      <c r="N252" s="454">
        <f t="shared" si="11"/>
        <v>0.74</v>
      </c>
      <c r="O252" s="454">
        <f t="shared" si="11"/>
        <v>0.7</v>
      </c>
      <c r="P252" s="454" t="e">
        <f t="shared" si="12"/>
        <v>#DIV/0!</v>
      </c>
      <c r="Q252" s="454" t="e">
        <f t="shared" si="12"/>
        <v>#DIV/0!</v>
      </c>
    </row>
    <row r="253" spans="1:17" ht="15" customHeight="1">
      <c r="A253" s="873" t="s">
        <v>237</v>
      </c>
      <c r="B253" s="874"/>
      <c r="C253" s="865" t="s">
        <v>245</v>
      </c>
      <c r="D253" s="865" t="s">
        <v>87</v>
      </c>
      <c r="E253" s="865" t="s">
        <v>211</v>
      </c>
      <c r="F253" s="865" t="s">
        <v>420</v>
      </c>
      <c r="G253" s="865"/>
      <c r="H253" s="880">
        <f t="shared" si="15"/>
        <v>0.74</v>
      </c>
      <c r="I253" s="202">
        <f t="shared" si="15"/>
        <v>0.7</v>
      </c>
      <c r="J253" s="196"/>
      <c r="K253" s="202">
        <f t="shared" si="15"/>
        <v>0</v>
      </c>
      <c r="L253" s="332">
        <f t="shared" si="15"/>
        <v>0</v>
      </c>
      <c r="N253" s="454">
        <f t="shared" si="11"/>
        <v>0.74</v>
      </c>
      <c r="O253" s="454">
        <f t="shared" si="11"/>
        <v>0.7</v>
      </c>
      <c r="P253" s="454" t="e">
        <f t="shared" si="12"/>
        <v>#DIV/0!</v>
      </c>
      <c r="Q253" s="454" t="e">
        <f t="shared" si="12"/>
        <v>#DIV/0!</v>
      </c>
    </row>
    <row r="254" spans="1:17" ht="17.25" customHeight="1">
      <c r="A254" s="873" t="s">
        <v>238</v>
      </c>
      <c r="B254" s="874"/>
      <c r="C254" s="865" t="s">
        <v>245</v>
      </c>
      <c r="D254" s="865" t="s">
        <v>87</v>
      </c>
      <c r="E254" s="865" t="s">
        <v>211</v>
      </c>
      <c r="F254" s="865" t="s">
        <v>421</v>
      </c>
      <c r="G254" s="865"/>
      <c r="H254" s="880">
        <f t="shared" si="15"/>
        <v>0.74</v>
      </c>
      <c r="I254" s="202">
        <f t="shared" si="15"/>
        <v>0.7</v>
      </c>
      <c r="J254" s="196"/>
      <c r="K254" s="202">
        <f t="shared" si="15"/>
        <v>0</v>
      </c>
      <c r="L254" s="332">
        <f t="shared" si="15"/>
        <v>0</v>
      </c>
      <c r="N254" s="454">
        <f t="shared" si="11"/>
        <v>0.74</v>
      </c>
      <c r="O254" s="454">
        <f t="shared" si="11"/>
        <v>0.7</v>
      </c>
      <c r="P254" s="454" t="e">
        <f t="shared" si="12"/>
        <v>#DIV/0!</v>
      </c>
      <c r="Q254" s="454" t="e">
        <f t="shared" si="12"/>
        <v>#DIV/0!</v>
      </c>
    </row>
    <row r="255" spans="1:17" ht="13.5" customHeight="1">
      <c r="A255" s="870" t="s">
        <v>239</v>
      </c>
      <c r="B255" s="871"/>
      <c r="C255" s="865" t="s">
        <v>245</v>
      </c>
      <c r="D255" s="865" t="s">
        <v>87</v>
      </c>
      <c r="E255" s="865" t="s">
        <v>211</v>
      </c>
      <c r="F255" s="865" t="s">
        <v>421</v>
      </c>
      <c r="G255" s="865" t="s">
        <v>203</v>
      </c>
      <c r="H255" s="880">
        <v>0.74</v>
      </c>
      <c r="I255" s="202">
        <v>0.7</v>
      </c>
      <c r="J255" s="196"/>
      <c r="K255" s="202">
        <v>0</v>
      </c>
      <c r="L255" s="332"/>
      <c r="N255" s="454">
        <f t="shared" si="11"/>
        <v>0.74</v>
      </c>
      <c r="O255" s="454">
        <f t="shared" si="11"/>
        <v>0.7</v>
      </c>
      <c r="P255" s="454" t="e">
        <f t="shared" si="12"/>
        <v>#DIV/0!</v>
      </c>
      <c r="Q255" s="454" t="e">
        <f t="shared" si="12"/>
        <v>#DIV/0!</v>
      </c>
    </row>
    <row r="256" spans="1:17" s="334" customFormat="1" ht="28.5" customHeight="1">
      <c r="A256" s="862" t="s">
        <v>287</v>
      </c>
      <c r="B256" s="863"/>
      <c r="C256" s="864" t="s">
        <v>245</v>
      </c>
      <c r="D256" s="864" t="s">
        <v>246</v>
      </c>
      <c r="E256" s="864"/>
      <c r="F256" s="864"/>
      <c r="G256" s="864"/>
      <c r="H256" s="881">
        <f aca="true" t="shared" si="16" ref="H256:L257">H257</f>
        <v>137.91</v>
      </c>
      <c r="I256" s="203">
        <f t="shared" si="16"/>
        <v>107.8</v>
      </c>
      <c r="J256" s="204"/>
      <c r="K256" s="203">
        <f t="shared" si="16"/>
        <v>64.3</v>
      </c>
      <c r="L256" s="333">
        <f t="shared" si="16"/>
        <v>64.3</v>
      </c>
      <c r="N256" s="454">
        <f t="shared" si="11"/>
        <v>73.61</v>
      </c>
      <c r="O256" s="454">
        <f t="shared" si="11"/>
        <v>43.5</v>
      </c>
      <c r="P256" s="454">
        <f t="shared" si="12"/>
        <v>214.47900466562987</v>
      </c>
      <c r="Q256" s="454">
        <f t="shared" si="12"/>
        <v>167.651632970451</v>
      </c>
    </row>
    <row r="257" spans="1:17" ht="18.75">
      <c r="A257" s="870" t="s">
        <v>320</v>
      </c>
      <c r="B257" s="871"/>
      <c r="C257" s="865" t="s">
        <v>245</v>
      </c>
      <c r="D257" s="865" t="s">
        <v>246</v>
      </c>
      <c r="E257" s="865" t="s">
        <v>222</v>
      </c>
      <c r="F257" s="865"/>
      <c r="G257" s="865"/>
      <c r="H257" s="872">
        <f t="shared" si="16"/>
        <v>137.91</v>
      </c>
      <c r="I257" s="200">
        <f t="shared" si="16"/>
        <v>107.8</v>
      </c>
      <c r="J257" s="207"/>
      <c r="K257" s="200">
        <f t="shared" si="16"/>
        <v>64.3</v>
      </c>
      <c r="L257" s="328">
        <f t="shared" si="16"/>
        <v>64.3</v>
      </c>
      <c r="N257" s="454">
        <f t="shared" si="11"/>
        <v>73.61</v>
      </c>
      <c r="O257" s="454">
        <f t="shared" si="11"/>
        <v>43.5</v>
      </c>
      <c r="P257" s="454">
        <f t="shared" si="12"/>
        <v>214.47900466562987</v>
      </c>
      <c r="Q257" s="454">
        <f t="shared" si="12"/>
        <v>167.651632970451</v>
      </c>
    </row>
    <row r="258" spans="1:17" ht="12.75" customHeight="1">
      <c r="A258" s="870" t="s">
        <v>101</v>
      </c>
      <c r="B258" s="871"/>
      <c r="C258" s="865" t="s">
        <v>245</v>
      </c>
      <c r="D258" s="865" t="s">
        <v>246</v>
      </c>
      <c r="E258" s="865" t="s">
        <v>222</v>
      </c>
      <c r="F258" s="865" t="s">
        <v>422</v>
      </c>
      <c r="G258" s="865"/>
      <c r="H258" s="880">
        <f>H260</f>
        <v>137.91</v>
      </c>
      <c r="I258" s="202">
        <f>I260</f>
        <v>107.8</v>
      </c>
      <c r="J258" s="196"/>
      <c r="K258" s="202">
        <f>K260</f>
        <v>64.3</v>
      </c>
      <c r="L258" s="332">
        <f>L260</f>
        <v>64.3</v>
      </c>
      <c r="N258" s="454">
        <f t="shared" si="11"/>
        <v>73.61</v>
      </c>
      <c r="O258" s="454">
        <f t="shared" si="11"/>
        <v>43.5</v>
      </c>
      <c r="P258" s="454">
        <f t="shared" si="12"/>
        <v>214.47900466562987</v>
      </c>
      <c r="Q258" s="454">
        <f t="shared" si="12"/>
        <v>167.651632970451</v>
      </c>
    </row>
    <row r="259" spans="1:17" ht="18.75" hidden="1">
      <c r="A259" s="870" t="s">
        <v>101</v>
      </c>
      <c r="B259" s="871"/>
      <c r="C259" s="865"/>
      <c r="D259" s="865"/>
      <c r="E259" s="865"/>
      <c r="F259" s="865"/>
      <c r="G259" s="865"/>
      <c r="H259" s="880"/>
      <c r="I259" s="932"/>
      <c r="J259" s="196"/>
      <c r="K259" s="341"/>
      <c r="L259" s="332"/>
      <c r="N259" s="454"/>
      <c r="O259" s="454"/>
      <c r="P259" s="454"/>
      <c r="Q259" s="454"/>
    </row>
    <row r="260" spans="1:17" ht="57.75" customHeight="1">
      <c r="A260" s="977" t="s">
        <v>66</v>
      </c>
      <c r="B260" s="978"/>
      <c r="C260" s="865" t="s">
        <v>245</v>
      </c>
      <c r="D260" s="865" t="s">
        <v>246</v>
      </c>
      <c r="E260" s="865" t="s">
        <v>222</v>
      </c>
      <c r="F260" s="865" t="s">
        <v>423</v>
      </c>
      <c r="G260" s="865"/>
      <c r="H260" s="880">
        <f>H261+H266+18.44</f>
        <v>137.91</v>
      </c>
      <c r="I260" s="932">
        <f>I261+I266+I263</f>
        <v>107.8</v>
      </c>
      <c r="J260" s="933"/>
      <c r="K260" s="341">
        <f>K261+K266</f>
        <v>64.3</v>
      </c>
      <c r="L260" s="332">
        <f>L261+L266</f>
        <v>64.3</v>
      </c>
      <c r="N260" s="454">
        <f t="shared" si="11"/>
        <v>73.61</v>
      </c>
      <c r="O260" s="454">
        <f t="shared" si="11"/>
        <v>43.5</v>
      </c>
      <c r="P260" s="454">
        <f t="shared" si="12"/>
        <v>214.47900466562987</v>
      </c>
      <c r="Q260" s="454">
        <f t="shared" si="12"/>
        <v>167.651632970451</v>
      </c>
    </row>
    <row r="261" spans="1:17" s="334" customFormat="1" ht="40.5" customHeight="1">
      <c r="A261" s="867" t="s">
        <v>67</v>
      </c>
      <c r="B261" s="868"/>
      <c r="C261" s="864" t="s">
        <v>245</v>
      </c>
      <c r="D261" s="864" t="s">
        <v>246</v>
      </c>
      <c r="E261" s="864" t="s">
        <v>222</v>
      </c>
      <c r="F261" s="864" t="s">
        <v>424</v>
      </c>
      <c r="G261" s="864"/>
      <c r="H261" s="881">
        <f>H262</f>
        <v>82.55</v>
      </c>
      <c r="I261" s="203">
        <f>I262</f>
        <v>60.7</v>
      </c>
      <c r="J261" s="204"/>
      <c r="K261" s="203">
        <f>K262</f>
        <v>48.6</v>
      </c>
      <c r="L261" s="333">
        <f>L262</f>
        <v>48.6</v>
      </c>
      <c r="N261" s="454">
        <f t="shared" si="11"/>
        <v>33.949999999999996</v>
      </c>
      <c r="O261" s="454">
        <f t="shared" si="11"/>
        <v>12.100000000000001</v>
      </c>
      <c r="P261" s="454">
        <f t="shared" si="12"/>
        <v>169.85596707818928</v>
      </c>
      <c r="Q261" s="454">
        <f t="shared" si="12"/>
        <v>124.89711934156378</v>
      </c>
    </row>
    <row r="262" spans="1:17" ht="15" customHeight="1">
      <c r="A262" s="873" t="s">
        <v>101</v>
      </c>
      <c r="B262" s="874"/>
      <c r="C262" s="865" t="s">
        <v>245</v>
      </c>
      <c r="D262" s="865" t="s">
        <v>246</v>
      </c>
      <c r="E262" s="865" t="s">
        <v>222</v>
      </c>
      <c r="F262" s="865" t="s">
        <v>424</v>
      </c>
      <c r="G262" s="865" t="s">
        <v>214</v>
      </c>
      <c r="H262" s="872">
        <v>82.55</v>
      </c>
      <c r="I262" s="200">
        <v>60.7</v>
      </c>
      <c r="J262" s="196"/>
      <c r="K262" s="200">
        <v>48.6</v>
      </c>
      <c r="L262" s="328">
        <v>48.6</v>
      </c>
      <c r="N262" s="454">
        <f t="shared" si="11"/>
        <v>33.949999999999996</v>
      </c>
      <c r="O262" s="454">
        <f t="shared" si="11"/>
        <v>12.100000000000001</v>
      </c>
      <c r="P262" s="454">
        <f t="shared" si="12"/>
        <v>169.85596707818928</v>
      </c>
      <c r="Q262" s="454">
        <f t="shared" si="12"/>
        <v>124.89711934156378</v>
      </c>
    </row>
    <row r="263" spans="1:17" ht="39.75" customHeight="1">
      <c r="A263" s="867" t="s">
        <v>515</v>
      </c>
      <c r="B263" s="874"/>
      <c r="C263" s="865" t="s">
        <v>245</v>
      </c>
      <c r="D263" s="865" t="s">
        <v>246</v>
      </c>
      <c r="E263" s="865" t="s">
        <v>222</v>
      </c>
      <c r="F263" s="864" t="s">
        <v>516</v>
      </c>
      <c r="G263" s="865"/>
      <c r="H263" s="979">
        <f>H264</f>
        <v>18.45</v>
      </c>
      <c r="I263" s="202">
        <f>I264</f>
        <v>19.8</v>
      </c>
      <c r="J263" s="196"/>
      <c r="K263" s="202">
        <v>25.6</v>
      </c>
      <c r="L263" s="332">
        <v>25.6</v>
      </c>
      <c r="N263" s="454">
        <f t="shared" si="11"/>
        <v>-7.150000000000002</v>
      </c>
      <c r="O263" s="454">
        <f t="shared" si="11"/>
        <v>-5.800000000000001</v>
      </c>
      <c r="P263" s="454">
        <f t="shared" si="12"/>
        <v>72.07031249999999</v>
      </c>
      <c r="Q263" s="454">
        <f t="shared" si="12"/>
        <v>77.34375</v>
      </c>
    </row>
    <row r="264" spans="1:17" ht="15" customHeight="1">
      <c r="A264" s="873" t="s">
        <v>101</v>
      </c>
      <c r="B264" s="874"/>
      <c r="C264" s="865" t="s">
        <v>245</v>
      </c>
      <c r="D264" s="865" t="s">
        <v>246</v>
      </c>
      <c r="E264" s="865" t="s">
        <v>222</v>
      </c>
      <c r="F264" s="865" t="s">
        <v>516</v>
      </c>
      <c r="G264" s="865" t="s">
        <v>214</v>
      </c>
      <c r="H264" s="955">
        <v>18.45</v>
      </c>
      <c r="I264" s="202">
        <v>19.8</v>
      </c>
      <c r="J264" s="196"/>
      <c r="K264" s="202">
        <v>25.6</v>
      </c>
      <c r="L264" s="332">
        <v>25.6</v>
      </c>
      <c r="N264" s="454">
        <f aca="true" t="shared" si="17" ref="N264:O267">H264-K264</f>
        <v>-7.150000000000002</v>
      </c>
      <c r="O264" s="454">
        <f t="shared" si="17"/>
        <v>-5.800000000000001</v>
      </c>
      <c r="P264" s="454">
        <f aca="true" t="shared" si="18" ref="P264:Q267">H264/K264*100</f>
        <v>72.07031249999999</v>
      </c>
      <c r="Q264" s="454">
        <f t="shared" si="18"/>
        <v>77.34375</v>
      </c>
    </row>
    <row r="265" spans="1:17" ht="22.5" hidden="1">
      <c r="A265" s="977" t="s">
        <v>20</v>
      </c>
      <c r="B265" s="978"/>
      <c r="C265" s="865" t="s">
        <v>245</v>
      </c>
      <c r="D265" s="865" t="s">
        <v>246</v>
      </c>
      <c r="E265" s="865" t="s">
        <v>222</v>
      </c>
      <c r="F265" s="865" t="s">
        <v>425</v>
      </c>
      <c r="G265" s="865" t="s">
        <v>214</v>
      </c>
      <c r="H265" s="880">
        <v>25.6</v>
      </c>
      <c r="I265" s="202">
        <v>25.6</v>
      </c>
      <c r="J265" s="196"/>
      <c r="K265" s="202">
        <v>25.6</v>
      </c>
      <c r="L265" s="332">
        <v>25.6</v>
      </c>
      <c r="N265" s="454">
        <f t="shared" si="17"/>
        <v>0</v>
      </c>
      <c r="O265" s="454">
        <f t="shared" si="17"/>
        <v>0</v>
      </c>
      <c r="P265" s="454">
        <f t="shared" si="18"/>
        <v>100</v>
      </c>
      <c r="Q265" s="454">
        <f t="shared" si="18"/>
        <v>100</v>
      </c>
    </row>
    <row r="266" spans="1:17" s="334" customFormat="1" ht="27" customHeight="1">
      <c r="A266" s="980" t="s">
        <v>347</v>
      </c>
      <c r="B266" s="981"/>
      <c r="C266" s="864" t="s">
        <v>245</v>
      </c>
      <c r="D266" s="864" t="s">
        <v>246</v>
      </c>
      <c r="E266" s="864" t="s">
        <v>222</v>
      </c>
      <c r="F266" s="864" t="s">
        <v>343</v>
      </c>
      <c r="G266" s="864"/>
      <c r="H266" s="881">
        <f>H267</f>
        <v>36.92</v>
      </c>
      <c r="I266" s="203">
        <f>I267</f>
        <v>27.3</v>
      </c>
      <c r="J266" s="213"/>
      <c r="K266" s="203">
        <f>K267</f>
        <v>15.7</v>
      </c>
      <c r="L266" s="333">
        <f>L267</f>
        <v>15.7</v>
      </c>
      <c r="N266" s="454">
        <f t="shared" si="17"/>
        <v>21.220000000000002</v>
      </c>
      <c r="O266" s="454">
        <f t="shared" si="17"/>
        <v>11.600000000000001</v>
      </c>
      <c r="P266" s="454">
        <f t="shared" si="18"/>
        <v>235.15923566878985</v>
      </c>
      <c r="Q266" s="454">
        <f t="shared" si="18"/>
        <v>173.88535031847135</v>
      </c>
    </row>
    <row r="267" spans="1:17" ht="18.75">
      <c r="A267" s="873" t="s">
        <v>101</v>
      </c>
      <c r="B267" s="874"/>
      <c r="C267" s="865" t="s">
        <v>245</v>
      </c>
      <c r="D267" s="865" t="s">
        <v>246</v>
      </c>
      <c r="E267" s="865" t="s">
        <v>222</v>
      </c>
      <c r="F267" s="865" t="s">
        <v>343</v>
      </c>
      <c r="G267" s="865" t="s">
        <v>214</v>
      </c>
      <c r="H267" s="880">
        <v>36.92</v>
      </c>
      <c r="I267" s="202">
        <v>27.3</v>
      </c>
      <c r="J267" s="196"/>
      <c r="K267" s="202">
        <v>15.7</v>
      </c>
      <c r="L267" s="332">
        <v>15.7</v>
      </c>
      <c r="N267" s="454">
        <f t="shared" si="17"/>
        <v>21.220000000000002</v>
      </c>
      <c r="O267" s="454">
        <f t="shared" si="17"/>
        <v>11.600000000000001</v>
      </c>
      <c r="P267" s="454">
        <f t="shared" si="18"/>
        <v>235.15923566878985</v>
      </c>
      <c r="Q267" s="454">
        <f t="shared" si="18"/>
        <v>173.88535031847135</v>
      </c>
    </row>
    <row r="268" spans="1:12" ht="18.75" hidden="1">
      <c r="A268" s="329" t="s">
        <v>54</v>
      </c>
      <c r="B268" s="329"/>
      <c r="C268" s="322" t="s">
        <v>245</v>
      </c>
      <c r="D268" s="322" t="s">
        <v>246</v>
      </c>
      <c r="E268" s="322" t="s">
        <v>222</v>
      </c>
      <c r="F268" s="322" t="s">
        <v>68</v>
      </c>
      <c r="G268" s="322" t="s">
        <v>214</v>
      </c>
      <c r="H268" s="332">
        <v>22.9</v>
      </c>
      <c r="I268" s="332">
        <v>22.9</v>
      </c>
      <c r="K268" s="332">
        <v>22.9</v>
      </c>
      <c r="L268" s="332">
        <v>22.9</v>
      </c>
    </row>
    <row r="269" spans="1:12" ht="37.5" hidden="1">
      <c r="A269" s="327" t="s">
        <v>18</v>
      </c>
      <c r="B269" s="327"/>
      <c r="C269" s="322" t="s">
        <v>245</v>
      </c>
      <c r="D269" s="322" t="s">
        <v>246</v>
      </c>
      <c r="E269" s="322" t="s">
        <v>222</v>
      </c>
      <c r="F269" s="322" t="s">
        <v>68</v>
      </c>
      <c r="G269" s="322" t="s">
        <v>214</v>
      </c>
      <c r="H269" s="332">
        <v>22.9</v>
      </c>
      <c r="I269" s="332">
        <v>22.9</v>
      </c>
      <c r="K269" s="332">
        <v>22.9</v>
      </c>
      <c r="L269" s="332">
        <v>22.9</v>
      </c>
    </row>
    <row r="270" spans="1:12" ht="56.25" hidden="1">
      <c r="A270" s="329" t="s">
        <v>20</v>
      </c>
      <c r="B270" s="329"/>
      <c r="C270" s="322" t="s">
        <v>245</v>
      </c>
      <c r="D270" s="322" t="s">
        <v>246</v>
      </c>
      <c r="E270" s="322" t="s">
        <v>222</v>
      </c>
      <c r="F270" s="322" t="s">
        <v>68</v>
      </c>
      <c r="G270" s="322" t="s">
        <v>214</v>
      </c>
      <c r="H270" s="332">
        <v>22.9</v>
      </c>
      <c r="I270" s="332">
        <v>22.9</v>
      </c>
      <c r="K270" s="332">
        <v>22.9</v>
      </c>
      <c r="L270" s="332">
        <v>22.9</v>
      </c>
    </row>
    <row r="271" spans="1:12" ht="18.75">
      <c r="A271" s="348"/>
      <c r="B271" s="348"/>
      <c r="C271" s="316"/>
      <c r="D271" s="316"/>
      <c r="E271" s="316"/>
      <c r="F271" s="316"/>
      <c r="G271" s="316"/>
      <c r="H271" s="349"/>
      <c r="I271" s="349"/>
      <c r="K271" s="349"/>
      <c r="L271" s="349"/>
    </row>
    <row r="272" spans="1:12" ht="37.5" hidden="1">
      <c r="A272" s="348" t="s">
        <v>105</v>
      </c>
      <c r="B272" s="348"/>
      <c r="C272" s="316"/>
      <c r="D272" s="316" t="s">
        <v>187</v>
      </c>
      <c r="E272" s="316"/>
      <c r="F272" s="316"/>
      <c r="G272" s="316"/>
      <c r="H272" s="340"/>
      <c r="I272" s="340"/>
      <c r="K272" s="340"/>
      <c r="L272" s="340"/>
    </row>
    <row r="273" spans="1:12" ht="18.75" hidden="1">
      <c r="A273" s="350"/>
      <c r="B273" s="350"/>
      <c r="C273" s="316"/>
      <c r="D273" s="351"/>
      <c r="E273" s="351"/>
      <c r="F273" s="351"/>
      <c r="G273" s="351"/>
      <c r="H273" s="352"/>
      <c r="I273" s="352"/>
      <c r="K273" s="352"/>
      <c r="L273" s="352"/>
    </row>
    <row r="274" spans="1:12" ht="18.75">
      <c r="A274" s="353"/>
      <c r="B274" s="353"/>
      <c r="C274" s="351"/>
      <c r="D274" s="351"/>
      <c r="E274" s="351"/>
      <c r="F274" s="351"/>
      <c r="G274" s="351"/>
      <c r="H274" s="352"/>
      <c r="I274" s="352"/>
      <c r="K274" s="352"/>
      <c r="L274" s="352"/>
    </row>
    <row r="275" spans="1:12" ht="18.75">
      <c r="A275" s="348"/>
      <c r="B275" s="348"/>
      <c r="C275" s="316"/>
      <c r="D275" s="316"/>
      <c r="E275" s="316"/>
      <c r="F275" s="316"/>
      <c r="G275" s="316"/>
      <c r="H275" s="340"/>
      <c r="I275" s="340"/>
      <c r="K275" s="340"/>
      <c r="L275" s="340"/>
    </row>
    <row r="276" spans="1:12" ht="18.75">
      <c r="A276" s="348"/>
      <c r="B276" s="348"/>
      <c r="C276" s="316"/>
      <c r="D276" s="316"/>
      <c r="E276" s="316"/>
      <c r="F276" s="316"/>
      <c r="G276" s="316"/>
      <c r="H276" s="340"/>
      <c r="I276" s="340"/>
      <c r="K276" s="340"/>
      <c r="L276" s="340"/>
    </row>
    <row r="277" spans="1:12" ht="18.75">
      <c r="A277" s="348"/>
      <c r="B277" s="348"/>
      <c r="C277" s="316"/>
      <c r="D277" s="316"/>
      <c r="E277" s="316"/>
      <c r="F277" s="316"/>
      <c r="G277" s="316"/>
      <c r="H277" s="340"/>
      <c r="I277" s="340"/>
      <c r="K277" s="340"/>
      <c r="L277" s="340"/>
    </row>
    <row r="278" spans="1:12" ht="18.75">
      <c r="A278" s="348"/>
      <c r="B278" s="348"/>
      <c r="C278" s="316"/>
      <c r="D278" s="316"/>
      <c r="E278" s="316"/>
      <c r="F278" s="316"/>
      <c r="G278" s="316"/>
      <c r="H278" s="340"/>
      <c r="I278" s="340"/>
      <c r="K278" s="340"/>
      <c r="L278" s="340"/>
    </row>
    <row r="279" spans="1:12" ht="18.75">
      <c r="A279" s="456"/>
      <c r="B279" s="456"/>
      <c r="C279" s="351"/>
      <c r="D279" s="351"/>
      <c r="E279" s="351"/>
      <c r="F279" s="351"/>
      <c r="G279" s="316"/>
      <c r="H279" s="340"/>
      <c r="I279" s="340"/>
      <c r="K279" s="340"/>
      <c r="L279" s="340"/>
    </row>
    <row r="280" spans="1:12" ht="18.75">
      <c r="A280" s="353"/>
      <c r="B280" s="353"/>
      <c r="C280" s="351"/>
      <c r="D280" s="351"/>
      <c r="E280" s="351"/>
      <c r="F280" s="351"/>
      <c r="G280" s="351"/>
      <c r="H280" s="352"/>
      <c r="I280" s="352"/>
      <c r="K280" s="352"/>
      <c r="L280" s="352"/>
    </row>
    <row r="281" spans="1:12" ht="18.75">
      <c r="A281" s="457"/>
      <c r="B281" s="457"/>
      <c r="C281" s="316"/>
      <c r="D281" s="316"/>
      <c r="E281" s="316"/>
      <c r="F281" s="316"/>
      <c r="G281" s="316"/>
      <c r="H281" s="340"/>
      <c r="I281" s="340"/>
      <c r="K281" s="340"/>
      <c r="L281" s="340"/>
    </row>
    <row r="282" spans="1:12" ht="18.75">
      <c r="A282" s="458"/>
      <c r="B282" s="458"/>
      <c r="C282" s="316"/>
      <c r="D282" s="316"/>
      <c r="E282" s="316"/>
      <c r="F282" s="316"/>
      <c r="G282" s="316"/>
      <c r="H282" s="340"/>
      <c r="I282" s="340"/>
      <c r="K282" s="340"/>
      <c r="L282" s="340"/>
    </row>
    <row r="283" spans="1:12" ht="18.75">
      <c r="A283" s="458"/>
      <c r="B283" s="458"/>
      <c r="C283" s="316"/>
      <c r="D283" s="316"/>
      <c r="E283" s="316"/>
      <c r="F283" s="316"/>
      <c r="G283" s="316"/>
      <c r="H283" s="340"/>
      <c r="I283" s="340"/>
      <c r="K283" s="340"/>
      <c r="L283" s="340"/>
    </row>
    <row r="284" spans="1:12" ht="18.75">
      <c r="A284" s="458"/>
      <c r="B284" s="458"/>
      <c r="C284" s="316"/>
      <c r="D284" s="316"/>
      <c r="E284" s="316"/>
      <c r="F284" s="316"/>
      <c r="G284" s="316"/>
      <c r="H284" s="340"/>
      <c r="I284" s="340"/>
      <c r="K284" s="340"/>
      <c r="L284" s="340"/>
    </row>
    <row r="285" spans="1:12" ht="18.75">
      <c r="A285" s="353"/>
      <c r="B285" s="353"/>
      <c r="C285" s="316"/>
      <c r="D285" s="351"/>
      <c r="E285" s="351"/>
      <c r="F285" s="351"/>
      <c r="G285" s="351"/>
      <c r="H285" s="352"/>
      <c r="I285" s="352"/>
      <c r="K285" s="352"/>
      <c r="L285" s="352"/>
    </row>
    <row r="286" spans="1:12" ht="18.75">
      <c r="A286" s="348"/>
      <c r="B286" s="348"/>
      <c r="C286" s="316"/>
      <c r="D286" s="316"/>
      <c r="E286" s="316"/>
      <c r="F286" s="316"/>
      <c r="G286" s="316"/>
      <c r="H286" s="340"/>
      <c r="I286" s="340"/>
      <c r="K286" s="340"/>
      <c r="L286" s="340"/>
    </row>
    <row r="287" spans="1:12" ht="18.75">
      <c r="A287" s="348"/>
      <c r="B287" s="348"/>
      <c r="C287" s="316"/>
      <c r="D287" s="316"/>
      <c r="E287" s="316"/>
      <c r="F287" s="316"/>
      <c r="G287" s="316"/>
      <c r="H287" s="340"/>
      <c r="I287" s="340"/>
      <c r="K287" s="340"/>
      <c r="L287" s="340"/>
    </row>
    <row r="288" spans="1:12" ht="18.75">
      <c r="A288" s="348"/>
      <c r="B288" s="348"/>
      <c r="C288" s="316"/>
      <c r="D288" s="316"/>
      <c r="E288" s="316"/>
      <c r="F288" s="316"/>
      <c r="G288" s="316"/>
      <c r="H288" s="340"/>
      <c r="I288" s="340"/>
      <c r="K288" s="340"/>
      <c r="L288" s="340"/>
    </row>
    <row r="289" spans="1:12" ht="18.75">
      <c r="A289" s="348"/>
      <c r="B289" s="348"/>
      <c r="C289" s="316"/>
      <c r="D289" s="316"/>
      <c r="E289" s="316"/>
      <c r="F289" s="316"/>
      <c r="G289" s="316"/>
      <c r="H289" s="340"/>
      <c r="I289" s="340"/>
      <c r="K289" s="340"/>
      <c r="L289" s="340"/>
    </row>
    <row r="290" spans="1:12" ht="18.75">
      <c r="A290" s="350"/>
      <c r="B290" s="350"/>
      <c r="C290" s="316"/>
      <c r="D290" s="351"/>
      <c r="E290" s="351"/>
      <c r="F290" s="351"/>
      <c r="G290" s="351"/>
      <c r="H290" s="352"/>
      <c r="I290" s="352"/>
      <c r="K290" s="352"/>
      <c r="L290" s="352"/>
    </row>
    <row r="291" spans="1:12" s="334" customFormat="1" ht="18.75">
      <c r="A291" s="353"/>
      <c r="B291" s="353"/>
      <c r="C291" s="351"/>
      <c r="D291" s="351"/>
      <c r="E291" s="351"/>
      <c r="F291" s="351"/>
      <c r="G291" s="351"/>
      <c r="H291" s="352"/>
      <c r="I291" s="352"/>
      <c r="K291" s="352"/>
      <c r="L291" s="352"/>
    </row>
    <row r="292" spans="1:12" ht="18.75">
      <c r="A292" s="353"/>
      <c r="B292" s="353"/>
      <c r="C292" s="351"/>
      <c r="D292" s="351"/>
      <c r="E292" s="351"/>
      <c r="F292" s="351"/>
      <c r="G292" s="351"/>
      <c r="H292" s="352"/>
      <c r="I292" s="352"/>
      <c r="K292" s="352"/>
      <c r="L292" s="352"/>
    </row>
    <row r="293" spans="1:12" ht="18.75">
      <c r="A293" s="458"/>
      <c r="B293" s="458"/>
      <c r="C293" s="316"/>
      <c r="D293" s="316"/>
      <c r="E293" s="316"/>
      <c r="F293" s="316"/>
      <c r="G293" s="316"/>
      <c r="H293" s="340"/>
      <c r="I293" s="340"/>
      <c r="K293" s="340"/>
      <c r="L293" s="340"/>
    </row>
    <row r="294" spans="1:12" ht="18.75">
      <c r="A294" s="348"/>
      <c r="B294" s="348"/>
      <c r="C294" s="316"/>
      <c r="D294" s="316"/>
      <c r="E294" s="316"/>
      <c r="F294" s="316"/>
      <c r="G294" s="316"/>
      <c r="H294" s="340"/>
      <c r="I294" s="340"/>
      <c r="K294" s="340"/>
      <c r="L294" s="340"/>
    </row>
    <row r="295" spans="1:12" ht="18.75">
      <c r="A295" s="348"/>
      <c r="B295" s="348"/>
      <c r="C295" s="316"/>
      <c r="D295" s="316"/>
      <c r="E295" s="316"/>
      <c r="F295" s="316"/>
      <c r="G295" s="316"/>
      <c r="H295" s="340"/>
      <c r="I295" s="340"/>
      <c r="K295" s="340"/>
      <c r="L295" s="340"/>
    </row>
    <row r="296" spans="1:12" ht="18.75">
      <c r="A296" s="348"/>
      <c r="B296" s="348"/>
      <c r="C296" s="316"/>
      <c r="D296" s="316"/>
      <c r="E296" s="316"/>
      <c r="F296" s="316"/>
      <c r="G296" s="316"/>
      <c r="H296" s="340"/>
      <c r="I296" s="340"/>
      <c r="K296" s="340"/>
      <c r="L296" s="340"/>
    </row>
    <row r="297" spans="1:12" s="334" customFormat="1" ht="18.75">
      <c r="A297" s="353"/>
      <c r="B297" s="353"/>
      <c r="C297" s="351"/>
      <c r="D297" s="351"/>
      <c r="E297" s="351"/>
      <c r="F297" s="351"/>
      <c r="G297" s="351"/>
      <c r="H297" s="352"/>
      <c r="I297" s="352"/>
      <c r="K297" s="352"/>
      <c r="L297" s="352"/>
    </row>
    <row r="298" spans="1:12" ht="18.75">
      <c r="A298" s="353"/>
      <c r="B298" s="353"/>
      <c r="C298" s="351"/>
      <c r="D298" s="351"/>
      <c r="E298" s="351"/>
      <c r="F298" s="351"/>
      <c r="G298" s="351"/>
      <c r="H298" s="352"/>
      <c r="I298" s="352"/>
      <c r="K298" s="352"/>
      <c r="L298" s="352"/>
    </row>
    <row r="299" spans="1:12" ht="18.75">
      <c r="A299" s="457"/>
      <c r="B299" s="457"/>
      <c r="C299" s="316"/>
      <c r="D299" s="316"/>
      <c r="E299" s="316"/>
      <c r="F299" s="316"/>
      <c r="G299" s="316"/>
      <c r="H299" s="340"/>
      <c r="I299" s="340"/>
      <c r="K299" s="340"/>
      <c r="L299" s="340"/>
    </row>
    <row r="300" spans="1:12" ht="18.75">
      <c r="A300" s="458"/>
      <c r="B300" s="458"/>
      <c r="C300" s="316"/>
      <c r="D300" s="316"/>
      <c r="E300" s="316"/>
      <c r="F300" s="316"/>
      <c r="G300" s="316"/>
      <c r="H300" s="340"/>
      <c r="I300" s="340"/>
      <c r="K300" s="340"/>
      <c r="L300" s="340"/>
    </row>
    <row r="301" spans="1:12" ht="18.75">
      <c r="A301" s="458"/>
      <c r="B301" s="458"/>
      <c r="C301" s="316"/>
      <c r="D301" s="316"/>
      <c r="E301" s="316"/>
      <c r="F301" s="316"/>
      <c r="G301" s="316"/>
      <c r="H301" s="340"/>
      <c r="I301" s="340"/>
      <c r="K301" s="340"/>
      <c r="L301" s="340"/>
    </row>
    <row r="302" spans="1:12" ht="18.75">
      <c r="A302" s="458"/>
      <c r="B302" s="458"/>
      <c r="C302" s="316"/>
      <c r="D302" s="316"/>
      <c r="E302" s="316"/>
      <c r="F302" s="316"/>
      <c r="G302" s="316"/>
      <c r="H302" s="340"/>
      <c r="I302" s="340"/>
      <c r="K302" s="340"/>
      <c r="L302" s="340"/>
    </row>
    <row r="303" spans="1:12" ht="18.75">
      <c r="A303" s="353"/>
      <c r="B303" s="353"/>
      <c r="C303" s="351"/>
      <c r="D303" s="351"/>
      <c r="E303" s="351"/>
      <c r="F303" s="351"/>
      <c r="G303" s="351"/>
      <c r="H303" s="352"/>
      <c r="I303" s="352"/>
      <c r="K303" s="352"/>
      <c r="L303" s="352"/>
    </row>
    <row r="304" spans="1:12" ht="18.75">
      <c r="A304" s="457"/>
      <c r="B304" s="457"/>
      <c r="C304" s="316"/>
      <c r="D304" s="316"/>
      <c r="E304" s="316"/>
      <c r="F304" s="316"/>
      <c r="G304" s="316"/>
      <c r="H304" s="340"/>
      <c r="I304" s="340"/>
      <c r="K304" s="340"/>
      <c r="L304" s="340"/>
    </row>
    <row r="305" spans="1:12" ht="18.75">
      <c r="A305" s="348"/>
      <c r="B305" s="348"/>
      <c r="C305" s="316"/>
      <c r="D305" s="316"/>
      <c r="E305" s="316"/>
      <c r="F305" s="316"/>
      <c r="G305" s="316"/>
      <c r="H305" s="340"/>
      <c r="I305" s="340"/>
      <c r="K305" s="340"/>
      <c r="L305" s="340"/>
    </row>
    <row r="306" spans="1:12" ht="18.75">
      <c r="A306" s="458"/>
      <c r="B306" s="458"/>
      <c r="C306" s="316"/>
      <c r="D306" s="316"/>
      <c r="E306" s="316"/>
      <c r="F306" s="316"/>
      <c r="G306" s="316"/>
      <c r="H306" s="340"/>
      <c r="I306" s="340"/>
      <c r="K306" s="340"/>
      <c r="L306" s="340"/>
    </row>
    <row r="307" spans="1:12" ht="18.75">
      <c r="A307" s="458"/>
      <c r="B307" s="458"/>
      <c r="C307" s="316"/>
      <c r="D307" s="316"/>
      <c r="E307" s="316"/>
      <c r="F307" s="316"/>
      <c r="G307" s="316"/>
      <c r="H307" s="340"/>
      <c r="I307" s="340"/>
      <c r="K307" s="340"/>
      <c r="L307" s="340"/>
    </row>
    <row r="308" spans="1:12" s="343" customFormat="1" ht="18.75">
      <c r="A308" s="350"/>
      <c r="B308" s="350"/>
      <c r="C308" s="351"/>
      <c r="D308" s="351"/>
      <c r="E308" s="351"/>
      <c r="F308" s="351"/>
      <c r="G308" s="351"/>
      <c r="H308" s="459"/>
      <c r="I308" s="459"/>
      <c r="K308" s="459"/>
      <c r="L308" s="459"/>
    </row>
    <row r="309" spans="1:12" ht="18.75">
      <c r="A309" s="460"/>
      <c r="B309" s="460"/>
      <c r="C309" s="351"/>
      <c r="D309" s="351"/>
      <c r="E309" s="351"/>
      <c r="F309" s="351"/>
      <c r="G309" s="351"/>
      <c r="H309" s="459"/>
      <c r="I309" s="459"/>
      <c r="K309" s="459"/>
      <c r="L309" s="459"/>
    </row>
    <row r="310" spans="1:12" ht="19.5">
      <c r="A310" s="461"/>
      <c r="B310" s="461"/>
      <c r="C310" s="351"/>
      <c r="D310" s="351"/>
      <c r="E310" s="351"/>
      <c r="F310" s="351"/>
      <c r="G310" s="351"/>
      <c r="H310" s="459"/>
      <c r="I310" s="459"/>
      <c r="K310" s="459"/>
      <c r="L310" s="459"/>
    </row>
    <row r="311" spans="1:12" ht="19.5">
      <c r="A311" s="462"/>
      <c r="B311" s="462"/>
      <c r="C311" s="351"/>
      <c r="D311" s="351"/>
      <c r="E311" s="351"/>
      <c r="F311" s="460"/>
      <c r="G311" s="351"/>
      <c r="H311" s="459"/>
      <c r="I311" s="459"/>
      <c r="K311" s="459"/>
      <c r="L311" s="459"/>
    </row>
    <row r="312" spans="1:12" ht="18.75">
      <c r="A312" s="458"/>
      <c r="B312" s="458"/>
      <c r="C312" s="316"/>
      <c r="D312" s="316"/>
      <c r="E312" s="316"/>
      <c r="F312" s="463"/>
      <c r="G312" s="316"/>
      <c r="H312" s="349"/>
      <c r="I312" s="349"/>
      <c r="K312" s="349"/>
      <c r="L312" s="349"/>
    </row>
    <row r="313" spans="1:12" ht="18.75">
      <c r="A313" s="456"/>
      <c r="B313" s="456"/>
      <c r="C313" s="351"/>
      <c r="D313" s="351"/>
      <c r="E313" s="351"/>
      <c r="F313" s="351"/>
      <c r="G313" s="351"/>
      <c r="H313" s="459"/>
      <c r="I313" s="459"/>
      <c r="K313" s="459"/>
      <c r="L313" s="459"/>
    </row>
    <row r="314" spans="1:12" ht="19.5">
      <c r="A314" s="462"/>
      <c r="B314" s="462"/>
      <c r="C314" s="351"/>
      <c r="D314" s="351"/>
      <c r="E314" s="351"/>
      <c r="F314" s="351"/>
      <c r="G314" s="351"/>
      <c r="H314" s="459"/>
      <c r="I314" s="459"/>
      <c r="K314" s="459"/>
      <c r="L314" s="459"/>
    </row>
    <row r="315" spans="1:12" ht="19.5">
      <c r="A315" s="462"/>
      <c r="B315" s="462"/>
      <c r="C315" s="351"/>
      <c r="D315" s="351"/>
      <c r="E315" s="351"/>
      <c r="F315" s="351"/>
      <c r="G315" s="351"/>
      <c r="H315" s="459"/>
      <c r="I315" s="459"/>
      <c r="K315" s="459"/>
      <c r="L315" s="459"/>
    </row>
    <row r="316" spans="1:12" ht="19.5">
      <c r="A316" s="462"/>
      <c r="B316" s="462"/>
      <c r="C316" s="351"/>
      <c r="D316" s="351"/>
      <c r="E316" s="351"/>
      <c r="F316" s="351"/>
      <c r="G316" s="351"/>
      <c r="H316" s="459"/>
      <c r="I316" s="459"/>
      <c r="K316" s="459"/>
      <c r="L316" s="459"/>
    </row>
    <row r="317" spans="1:12" ht="19.5">
      <c r="A317" s="462"/>
      <c r="B317" s="462"/>
      <c r="C317" s="351"/>
      <c r="D317" s="351"/>
      <c r="E317" s="351"/>
      <c r="F317" s="351"/>
      <c r="G317" s="351"/>
      <c r="H317" s="459"/>
      <c r="I317" s="459"/>
      <c r="K317" s="459"/>
      <c r="L317" s="459"/>
    </row>
    <row r="318" spans="1:12" ht="19.5">
      <c r="A318" s="462"/>
      <c r="B318" s="462"/>
      <c r="C318" s="351"/>
      <c r="D318" s="351"/>
      <c r="E318" s="351"/>
      <c r="F318" s="351"/>
      <c r="G318" s="351"/>
      <c r="H318" s="459"/>
      <c r="I318" s="459"/>
      <c r="K318" s="459"/>
      <c r="L318" s="459"/>
    </row>
    <row r="319" spans="1:12" ht="19.5">
      <c r="A319" s="462"/>
      <c r="B319" s="462"/>
      <c r="C319" s="351"/>
      <c r="D319" s="351"/>
      <c r="E319" s="351"/>
      <c r="F319" s="351"/>
      <c r="G319" s="351"/>
      <c r="H319" s="352"/>
      <c r="I319" s="352"/>
      <c r="K319" s="352"/>
      <c r="L319" s="352"/>
    </row>
    <row r="320" spans="1:12" ht="19.5">
      <c r="A320" s="462"/>
      <c r="B320" s="462"/>
      <c r="C320" s="351"/>
      <c r="D320" s="351"/>
      <c r="E320" s="351"/>
      <c r="F320" s="351"/>
      <c r="G320" s="351"/>
      <c r="H320" s="352"/>
      <c r="I320" s="352"/>
      <c r="K320" s="352"/>
      <c r="L320" s="352"/>
    </row>
    <row r="321" spans="1:12" ht="19.5">
      <c r="A321" s="462"/>
      <c r="B321" s="462"/>
      <c r="C321" s="351"/>
      <c r="D321" s="351"/>
      <c r="E321" s="351"/>
      <c r="F321" s="351"/>
      <c r="G321" s="351"/>
      <c r="H321" s="459"/>
      <c r="I321" s="459"/>
      <c r="K321" s="459"/>
      <c r="L321" s="459"/>
    </row>
    <row r="322" spans="1:12" ht="19.5">
      <c r="A322" s="462"/>
      <c r="B322" s="462"/>
      <c r="C322" s="351"/>
      <c r="D322" s="351"/>
      <c r="E322" s="351"/>
      <c r="F322" s="351"/>
      <c r="G322" s="351"/>
      <c r="H322" s="459"/>
      <c r="I322" s="459"/>
      <c r="K322" s="459"/>
      <c r="L322" s="459"/>
    </row>
    <row r="323" spans="1:12" ht="19.5">
      <c r="A323" s="462"/>
      <c r="B323" s="462"/>
      <c r="C323" s="351"/>
      <c r="D323" s="351"/>
      <c r="E323" s="351"/>
      <c r="F323" s="351"/>
      <c r="G323" s="351"/>
      <c r="H323" s="459"/>
      <c r="I323" s="459"/>
      <c r="K323" s="459"/>
      <c r="L323" s="459"/>
    </row>
    <row r="324" spans="1:12" ht="19.5">
      <c r="A324" s="462"/>
      <c r="B324" s="462"/>
      <c r="C324" s="351"/>
      <c r="D324" s="351"/>
      <c r="E324" s="351"/>
      <c r="F324" s="351"/>
      <c r="G324" s="351"/>
      <c r="H324" s="459"/>
      <c r="I324" s="459"/>
      <c r="K324" s="459"/>
      <c r="L324" s="459"/>
    </row>
    <row r="325" spans="1:12" ht="19.5">
      <c r="A325" s="462"/>
      <c r="B325" s="462"/>
      <c r="C325" s="351"/>
      <c r="D325" s="351"/>
      <c r="E325" s="351"/>
      <c r="F325" s="351"/>
      <c r="G325" s="351"/>
      <c r="H325" s="352"/>
      <c r="I325" s="352"/>
      <c r="K325" s="352"/>
      <c r="L325" s="352"/>
    </row>
    <row r="326" spans="1:12" ht="19.5">
      <c r="A326" s="462"/>
      <c r="B326" s="462"/>
      <c r="C326" s="351"/>
      <c r="D326" s="351"/>
      <c r="E326" s="351"/>
      <c r="F326" s="351"/>
      <c r="G326" s="351"/>
      <c r="H326" s="352"/>
      <c r="I326" s="352"/>
      <c r="K326" s="352"/>
      <c r="L326" s="352"/>
    </row>
    <row r="327" spans="1:12" ht="19.5">
      <c r="A327" s="462"/>
      <c r="B327" s="462"/>
      <c r="C327" s="351"/>
      <c r="D327" s="351"/>
      <c r="E327" s="351"/>
      <c r="F327" s="351"/>
      <c r="G327" s="351"/>
      <c r="H327" s="459"/>
      <c r="I327" s="459"/>
      <c r="K327" s="459"/>
      <c r="L327" s="459"/>
    </row>
    <row r="328" spans="1:12" ht="19.5">
      <c r="A328" s="462"/>
      <c r="B328" s="462"/>
      <c r="C328" s="351"/>
      <c r="D328" s="351"/>
      <c r="E328" s="351"/>
      <c r="F328" s="351"/>
      <c r="G328" s="351"/>
      <c r="H328" s="459"/>
      <c r="I328" s="459"/>
      <c r="K328" s="459"/>
      <c r="L328" s="459"/>
    </row>
    <row r="329" spans="1:12" ht="19.5">
      <c r="A329" s="462"/>
      <c r="B329" s="462"/>
      <c r="C329" s="351"/>
      <c r="D329" s="351"/>
      <c r="E329" s="351"/>
      <c r="F329" s="351"/>
      <c r="G329" s="351"/>
      <c r="H329" s="459"/>
      <c r="I329" s="459"/>
      <c r="K329" s="459"/>
      <c r="L329" s="459"/>
    </row>
    <row r="330" spans="1:12" ht="19.5">
      <c r="A330" s="462"/>
      <c r="B330" s="462"/>
      <c r="C330" s="351"/>
      <c r="D330" s="351"/>
      <c r="E330" s="351"/>
      <c r="F330" s="351"/>
      <c r="G330" s="351"/>
      <c r="H330" s="459"/>
      <c r="I330" s="459"/>
      <c r="K330" s="459"/>
      <c r="L330" s="459"/>
    </row>
    <row r="331" spans="1:12" ht="19.5">
      <c r="A331" s="462"/>
      <c r="B331" s="462"/>
      <c r="C331" s="351"/>
      <c r="D331" s="351"/>
      <c r="E331" s="351"/>
      <c r="F331" s="351"/>
      <c r="G331" s="351"/>
      <c r="H331" s="352"/>
      <c r="I331" s="352"/>
      <c r="K331" s="352"/>
      <c r="L331" s="352"/>
    </row>
    <row r="332" spans="1:12" ht="19.5">
      <c r="A332" s="462"/>
      <c r="B332" s="462"/>
      <c r="C332" s="351"/>
      <c r="D332" s="351"/>
      <c r="E332" s="351"/>
      <c r="F332" s="351"/>
      <c r="G332" s="351"/>
      <c r="H332" s="352"/>
      <c r="I332" s="352"/>
      <c r="K332" s="352"/>
      <c r="L332" s="352"/>
    </row>
    <row r="333" spans="1:12" ht="19.5">
      <c r="A333" s="462"/>
      <c r="B333" s="462"/>
      <c r="C333" s="351"/>
      <c r="D333" s="351"/>
      <c r="E333" s="351"/>
      <c r="F333" s="351"/>
      <c r="G333" s="351"/>
      <c r="H333" s="352"/>
      <c r="I333" s="352"/>
      <c r="K333" s="352"/>
      <c r="L333" s="352"/>
    </row>
    <row r="334" spans="1:12" ht="18.75">
      <c r="A334" s="458"/>
      <c r="B334" s="458"/>
      <c r="C334" s="316"/>
      <c r="D334" s="316"/>
      <c r="E334" s="316"/>
      <c r="F334" s="316"/>
      <c r="G334" s="316"/>
      <c r="H334" s="349"/>
      <c r="I334" s="349"/>
      <c r="K334" s="349"/>
      <c r="L334" s="349"/>
    </row>
    <row r="335" spans="1:12" ht="18.75">
      <c r="A335" s="457"/>
      <c r="B335" s="457"/>
      <c r="C335" s="316"/>
      <c r="D335" s="316"/>
      <c r="E335" s="316"/>
      <c r="F335" s="316"/>
      <c r="G335" s="316"/>
      <c r="H335" s="349"/>
      <c r="I335" s="349"/>
      <c r="K335" s="349"/>
      <c r="L335" s="349"/>
    </row>
    <row r="336" spans="1:12" ht="18.75">
      <c r="A336" s="458"/>
      <c r="B336" s="458"/>
      <c r="C336" s="316"/>
      <c r="D336" s="316"/>
      <c r="E336" s="316"/>
      <c r="F336" s="316"/>
      <c r="G336" s="316"/>
      <c r="H336" s="349"/>
      <c r="I336" s="349"/>
      <c r="K336" s="349"/>
      <c r="L336" s="349"/>
    </row>
    <row r="337" spans="1:12" ht="18.75">
      <c r="A337" s="458"/>
      <c r="B337" s="458"/>
      <c r="C337" s="316"/>
      <c r="D337" s="316"/>
      <c r="E337" s="316"/>
      <c r="F337" s="316"/>
      <c r="G337" s="316"/>
      <c r="H337" s="349"/>
      <c r="I337" s="349"/>
      <c r="K337" s="349"/>
      <c r="L337" s="349"/>
    </row>
    <row r="338" spans="1:12" ht="18.75">
      <c r="A338" s="458"/>
      <c r="B338" s="458"/>
      <c r="C338" s="316"/>
      <c r="D338" s="316"/>
      <c r="E338" s="316"/>
      <c r="F338" s="316"/>
      <c r="G338" s="316"/>
      <c r="H338" s="340"/>
      <c r="I338" s="340"/>
      <c r="K338" s="340"/>
      <c r="L338" s="340"/>
    </row>
    <row r="339" spans="1:12" ht="18.75">
      <c r="A339" s="458"/>
      <c r="B339" s="458"/>
      <c r="C339" s="316"/>
      <c r="D339" s="316"/>
      <c r="E339" s="316"/>
      <c r="F339" s="316"/>
      <c r="G339" s="316"/>
      <c r="H339" s="340"/>
      <c r="I339" s="340"/>
      <c r="K339" s="340"/>
      <c r="L339" s="340"/>
    </row>
    <row r="340" spans="1:12" ht="18.75">
      <c r="A340" s="458"/>
      <c r="B340" s="458"/>
      <c r="C340" s="316"/>
      <c r="D340" s="316"/>
      <c r="E340" s="316"/>
      <c r="F340" s="316"/>
      <c r="G340" s="316"/>
      <c r="H340" s="349"/>
      <c r="I340" s="349"/>
      <c r="K340" s="349"/>
      <c r="L340" s="349"/>
    </row>
    <row r="341" spans="1:12" ht="18.75">
      <c r="A341" s="350"/>
      <c r="B341" s="350"/>
      <c r="C341" s="351"/>
      <c r="D341" s="351"/>
      <c r="E341" s="351"/>
      <c r="F341" s="316"/>
      <c r="G341" s="316"/>
      <c r="H341" s="349"/>
      <c r="I341" s="349"/>
      <c r="K341" s="349"/>
      <c r="L341" s="349"/>
    </row>
    <row r="342" spans="1:12" ht="18.75">
      <c r="A342" s="350"/>
      <c r="B342" s="350"/>
      <c r="C342" s="351"/>
      <c r="D342" s="351"/>
      <c r="E342" s="351"/>
      <c r="F342" s="351"/>
      <c r="G342" s="316"/>
      <c r="H342" s="352"/>
      <c r="I342" s="352"/>
      <c r="K342" s="352"/>
      <c r="L342" s="352"/>
    </row>
    <row r="343" spans="1:12" ht="19.5">
      <c r="A343" s="462"/>
      <c r="B343" s="462"/>
      <c r="C343" s="316"/>
      <c r="D343" s="316"/>
      <c r="E343" s="316"/>
      <c r="F343" s="316"/>
      <c r="G343" s="316"/>
      <c r="H343" s="340"/>
      <c r="I343" s="340"/>
      <c r="K343" s="340"/>
      <c r="L343" s="340"/>
    </row>
    <row r="344" spans="1:12" ht="18.75">
      <c r="A344" s="457"/>
      <c r="B344" s="457"/>
      <c r="C344" s="316"/>
      <c r="D344" s="316"/>
      <c r="E344" s="316"/>
      <c r="F344" s="316"/>
      <c r="G344" s="316"/>
      <c r="H344" s="340"/>
      <c r="I344" s="340"/>
      <c r="K344" s="340"/>
      <c r="L344" s="340"/>
    </row>
    <row r="345" spans="1:12" ht="18.75">
      <c r="A345" s="458"/>
      <c r="B345" s="458"/>
      <c r="C345" s="316"/>
      <c r="D345" s="316"/>
      <c r="E345" s="316"/>
      <c r="F345" s="316"/>
      <c r="G345" s="316"/>
      <c r="H345" s="340"/>
      <c r="I345" s="340"/>
      <c r="K345" s="340"/>
      <c r="L345" s="340"/>
    </row>
    <row r="346" spans="1:12" ht="18.75">
      <c r="A346" s="458"/>
      <c r="B346" s="458"/>
      <c r="C346" s="316"/>
      <c r="D346" s="316"/>
      <c r="E346" s="316"/>
      <c r="F346" s="316"/>
      <c r="G346" s="316"/>
      <c r="H346" s="340"/>
      <c r="I346" s="340"/>
      <c r="K346" s="340"/>
      <c r="L346" s="340"/>
    </row>
    <row r="347" spans="1:12" ht="18.75">
      <c r="A347" s="350"/>
      <c r="B347" s="350"/>
      <c r="C347" s="351"/>
      <c r="D347" s="351"/>
      <c r="E347" s="351"/>
      <c r="F347" s="351"/>
      <c r="G347" s="316"/>
      <c r="H347" s="352"/>
      <c r="I347" s="352"/>
      <c r="K347" s="352"/>
      <c r="L347" s="352"/>
    </row>
    <row r="348" spans="1:12" ht="19.5">
      <c r="A348" s="462"/>
      <c r="B348" s="462"/>
      <c r="C348" s="316"/>
      <c r="D348" s="316"/>
      <c r="E348" s="316"/>
      <c r="F348" s="316"/>
      <c r="G348" s="316"/>
      <c r="H348" s="340"/>
      <c r="I348" s="340"/>
      <c r="K348" s="340"/>
      <c r="L348" s="340"/>
    </row>
    <row r="349" spans="1:12" ht="18.75">
      <c r="A349" s="457"/>
      <c r="B349" s="457"/>
      <c r="C349" s="316"/>
      <c r="D349" s="316"/>
      <c r="E349" s="316"/>
      <c r="F349" s="316"/>
      <c r="G349" s="316"/>
      <c r="H349" s="340"/>
      <c r="I349" s="340"/>
      <c r="K349" s="340"/>
      <c r="L349" s="340"/>
    </row>
    <row r="350" spans="1:12" ht="18.75">
      <c r="A350" s="458"/>
      <c r="B350" s="458"/>
      <c r="C350" s="316"/>
      <c r="D350" s="316"/>
      <c r="E350" s="316"/>
      <c r="F350" s="316"/>
      <c r="G350" s="316"/>
      <c r="H350" s="340"/>
      <c r="I350" s="340"/>
      <c r="K350" s="340"/>
      <c r="L350" s="340"/>
    </row>
    <row r="351" spans="1:12" ht="18.75">
      <c r="A351" s="458"/>
      <c r="B351" s="458"/>
      <c r="C351" s="316"/>
      <c r="D351" s="316"/>
      <c r="E351" s="316"/>
      <c r="F351" s="316"/>
      <c r="G351" s="316"/>
      <c r="H351" s="340"/>
      <c r="I351" s="340"/>
      <c r="K351" s="340"/>
      <c r="L351" s="340"/>
    </row>
    <row r="352" spans="1:12" ht="18.75">
      <c r="A352" s="348"/>
      <c r="B352" s="348"/>
      <c r="C352" s="316"/>
      <c r="D352" s="316"/>
      <c r="E352" s="316"/>
      <c r="F352" s="316"/>
      <c r="G352" s="316"/>
      <c r="H352" s="340"/>
      <c r="I352" s="340"/>
      <c r="K352" s="340"/>
      <c r="L352" s="340"/>
    </row>
    <row r="353" spans="1:12" ht="18.75">
      <c r="A353" s="350"/>
      <c r="B353" s="350"/>
      <c r="C353" s="316"/>
      <c r="D353" s="351"/>
      <c r="E353" s="351"/>
      <c r="F353" s="351"/>
      <c r="G353" s="351"/>
      <c r="H353" s="352"/>
      <c r="I353" s="352"/>
      <c r="K353" s="352"/>
      <c r="L353" s="352"/>
    </row>
    <row r="354" spans="1:12" ht="19.5">
      <c r="A354" s="462"/>
      <c r="B354" s="462"/>
      <c r="C354" s="316"/>
      <c r="D354" s="316"/>
      <c r="E354" s="316"/>
      <c r="F354" s="316"/>
      <c r="G354" s="316"/>
      <c r="H354" s="340"/>
      <c r="I354" s="340"/>
      <c r="K354" s="340"/>
      <c r="L354" s="340"/>
    </row>
    <row r="355" spans="1:12" ht="18.75">
      <c r="A355" s="348"/>
      <c r="B355" s="348"/>
      <c r="C355" s="316"/>
      <c r="D355" s="316"/>
      <c r="E355" s="316"/>
      <c r="F355" s="316"/>
      <c r="G355" s="316"/>
      <c r="H355" s="340"/>
      <c r="I355" s="340"/>
      <c r="K355" s="340"/>
      <c r="L355" s="340"/>
    </row>
    <row r="356" spans="1:12" ht="18.75">
      <c r="A356" s="348"/>
      <c r="B356" s="348"/>
      <c r="C356" s="316"/>
      <c r="D356" s="316"/>
      <c r="E356" s="316"/>
      <c r="F356" s="316"/>
      <c r="G356" s="316"/>
      <c r="H356" s="340"/>
      <c r="I356" s="340"/>
      <c r="K356" s="340"/>
      <c r="L356" s="340"/>
    </row>
    <row r="357" spans="1:12" ht="18.75">
      <c r="A357" s="348"/>
      <c r="B357" s="348"/>
      <c r="C357" s="316"/>
      <c r="D357" s="316"/>
      <c r="E357" s="316"/>
      <c r="F357" s="316"/>
      <c r="G357" s="316"/>
      <c r="H357" s="340"/>
      <c r="I357" s="340"/>
      <c r="K357" s="340"/>
      <c r="L357" s="340"/>
    </row>
    <row r="358" spans="1:12" ht="19.5">
      <c r="A358" s="462"/>
      <c r="B358" s="462"/>
      <c r="C358" s="316"/>
      <c r="D358" s="351"/>
      <c r="E358" s="351"/>
      <c r="F358" s="351"/>
      <c r="G358" s="351"/>
      <c r="H358" s="349"/>
      <c r="I358" s="349"/>
      <c r="K358" s="349"/>
      <c r="L358" s="349"/>
    </row>
    <row r="359" spans="1:12" ht="18.75">
      <c r="A359" s="457"/>
      <c r="B359" s="457"/>
      <c r="C359" s="316"/>
      <c r="D359" s="316"/>
      <c r="E359" s="316"/>
      <c r="F359" s="316"/>
      <c r="G359" s="316"/>
      <c r="H359" s="349"/>
      <c r="I359" s="349"/>
      <c r="K359" s="349"/>
      <c r="L359" s="349"/>
    </row>
    <row r="360" spans="1:12" ht="18.75">
      <c r="A360" s="458"/>
      <c r="B360" s="458"/>
      <c r="C360" s="316"/>
      <c r="D360" s="316"/>
      <c r="E360" s="316"/>
      <c r="F360" s="316"/>
      <c r="G360" s="316"/>
      <c r="H360" s="349"/>
      <c r="I360" s="349"/>
      <c r="K360" s="349"/>
      <c r="L360" s="349"/>
    </row>
    <row r="361" spans="1:12" ht="18.75">
      <c r="A361" s="458"/>
      <c r="B361" s="458"/>
      <c r="C361" s="316"/>
      <c r="D361" s="316"/>
      <c r="E361" s="316"/>
      <c r="F361" s="316"/>
      <c r="G361" s="316"/>
      <c r="H361" s="349"/>
      <c r="I361" s="349"/>
      <c r="K361" s="349"/>
      <c r="L361" s="349"/>
    </row>
    <row r="362" spans="1:12" ht="18.75">
      <c r="A362" s="458"/>
      <c r="B362" s="458"/>
      <c r="C362" s="316"/>
      <c r="D362" s="316"/>
      <c r="E362" s="316"/>
      <c r="F362" s="316"/>
      <c r="G362" s="316"/>
      <c r="H362" s="340"/>
      <c r="I362" s="340"/>
      <c r="K362" s="340"/>
      <c r="L362" s="340"/>
    </row>
    <row r="363" spans="1:12" ht="18.75">
      <c r="A363" s="458"/>
      <c r="B363" s="458"/>
      <c r="C363" s="316"/>
      <c r="D363" s="316"/>
      <c r="E363" s="316"/>
      <c r="F363" s="316"/>
      <c r="G363" s="316"/>
      <c r="H363" s="340"/>
      <c r="I363" s="340"/>
      <c r="K363" s="340"/>
      <c r="L363" s="340"/>
    </row>
    <row r="364" spans="1:12" ht="18.75">
      <c r="A364" s="350"/>
      <c r="B364" s="350"/>
      <c r="C364" s="316"/>
      <c r="D364" s="316"/>
      <c r="E364" s="316"/>
      <c r="F364" s="351"/>
      <c r="G364" s="351"/>
      <c r="H364" s="352"/>
      <c r="I364" s="352"/>
      <c r="K364" s="352"/>
      <c r="L364" s="352"/>
    </row>
    <row r="365" spans="1:12" ht="19.5">
      <c r="A365" s="462"/>
      <c r="B365" s="462"/>
      <c r="C365" s="316"/>
      <c r="D365" s="316"/>
      <c r="E365" s="316"/>
      <c r="F365" s="316"/>
      <c r="G365" s="316"/>
      <c r="H365" s="340"/>
      <c r="I365" s="340"/>
      <c r="K365" s="340"/>
      <c r="L365" s="340"/>
    </row>
    <row r="366" spans="1:12" ht="18.75">
      <c r="A366" s="457"/>
      <c r="B366" s="457"/>
      <c r="C366" s="316"/>
      <c r="D366" s="316"/>
      <c r="E366" s="316"/>
      <c r="F366" s="316"/>
      <c r="G366" s="316"/>
      <c r="H366" s="340"/>
      <c r="I366" s="340"/>
      <c r="K366" s="340"/>
      <c r="L366" s="340"/>
    </row>
    <row r="367" spans="1:12" ht="18.75">
      <c r="A367" s="458"/>
      <c r="B367" s="458"/>
      <c r="C367" s="316"/>
      <c r="D367" s="316"/>
      <c r="E367" s="316"/>
      <c r="F367" s="316"/>
      <c r="G367" s="316"/>
      <c r="H367" s="340"/>
      <c r="I367" s="340"/>
      <c r="K367" s="340"/>
      <c r="L367" s="340"/>
    </row>
    <row r="368" spans="1:12" ht="18.75">
      <c r="A368" s="458"/>
      <c r="B368" s="458"/>
      <c r="C368" s="316"/>
      <c r="D368" s="316"/>
      <c r="E368" s="316"/>
      <c r="F368" s="316"/>
      <c r="G368" s="316"/>
      <c r="H368" s="340"/>
      <c r="I368" s="340"/>
      <c r="K368" s="340"/>
      <c r="L368" s="340"/>
    </row>
    <row r="369" spans="1:12" ht="18.75">
      <c r="A369" s="458"/>
      <c r="B369" s="458"/>
      <c r="C369" s="316"/>
      <c r="D369" s="316"/>
      <c r="E369" s="316"/>
      <c r="F369" s="316"/>
      <c r="G369" s="316"/>
      <c r="H369" s="340"/>
      <c r="I369" s="340"/>
      <c r="K369" s="340"/>
      <c r="L369" s="340"/>
    </row>
    <row r="370" spans="1:12" ht="18.75">
      <c r="A370" s="458"/>
      <c r="B370" s="458"/>
      <c r="C370" s="316"/>
      <c r="D370" s="316"/>
      <c r="E370" s="316"/>
      <c r="F370" s="316"/>
      <c r="G370" s="316"/>
      <c r="H370" s="340"/>
      <c r="I370" s="340"/>
      <c r="K370" s="340"/>
      <c r="L370" s="340"/>
    </row>
    <row r="371" spans="1:12" ht="18.75">
      <c r="A371" s="458"/>
      <c r="B371" s="458"/>
      <c r="C371" s="316"/>
      <c r="D371" s="316"/>
      <c r="E371" s="316"/>
      <c r="F371" s="316"/>
      <c r="G371" s="316"/>
      <c r="H371" s="340"/>
      <c r="I371" s="340"/>
      <c r="K371" s="340"/>
      <c r="L371" s="340"/>
    </row>
    <row r="372" spans="1:12" ht="18.75">
      <c r="A372" s="348"/>
      <c r="B372" s="348"/>
      <c r="C372" s="316"/>
      <c r="D372" s="316"/>
      <c r="E372" s="316"/>
      <c r="F372" s="316"/>
      <c r="G372" s="316"/>
      <c r="H372" s="340"/>
      <c r="I372" s="340"/>
      <c r="K372" s="340"/>
      <c r="L372" s="340"/>
    </row>
    <row r="373" spans="1:12" ht="18.75">
      <c r="A373" s="348"/>
      <c r="B373" s="348"/>
      <c r="C373" s="316"/>
      <c r="D373" s="316"/>
      <c r="E373" s="316"/>
      <c r="F373" s="316"/>
      <c r="G373" s="316"/>
      <c r="H373" s="340"/>
      <c r="I373" s="340"/>
      <c r="K373" s="340"/>
      <c r="L373" s="340"/>
    </row>
    <row r="374" spans="1:12" ht="18.75">
      <c r="A374" s="348"/>
      <c r="B374" s="348"/>
      <c r="C374" s="316"/>
      <c r="D374" s="316"/>
      <c r="E374" s="316"/>
      <c r="F374" s="316"/>
      <c r="G374" s="316"/>
      <c r="H374" s="340"/>
      <c r="I374" s="340"/>
      <c r="K374" s="340"/>
      <c r="L374" s="340"/>
    </row>
    <row r="375" spans="1:12" ht="18.75">
      <c r="A375" s="457"/>
      <c r="B375" s="457"/>
      <c r="C375" s="316"/>
      <c r="D375" s="316"/>
      <c r="E375" s="316"/>
      <c r="F375" s="316"/>
      <c r="G375" s="316"/>
      <c r="H375" s="349"/>
      <c r="I375" s="349"/>
      <c r="K375" s="349"/>
      <c r="L375" s="349"/>
    </row>
    <row r="376" spans="1:12" ht="19.5">
      <c r="A376" s="464"/>
      <c r="B376" s="464"/>
      <c r="C376" s="316"/>
      <c r="D376" s="316"/>
      <c r="E376" s="316"/>
      <c r="F376" s="316"/>
      <c r="G376" s="465"/>
      <c r="H376" s="349"/>
      <c r="I376" s="349"/>
      <c r="K376" s="349"/>
      <c r="L376" s="349"/>
    </row>
    <row r="377" spans="1:12" ht="18.75">
      <c r="A377" s="458"/>
      <c r="B377" s="458"/>
      <c r="C377" s="316"/>
      <c r="D377" s="316"/>
      <c r="E377" s="316"/>
      <c r="F377" s="316"/>
      <c r="G377" s="465"/>
      <c r="H377" s="349"/>
      <c r="I377" s="349"/>
      <c r="K377" s="349"/>
      <c r="L377" s="349"/>
    </row>
    <row r="378" spans="1:12" ht="18.75">
      <c r="A378" s="458"/>
      <c r="B378" s="458"/>
      <c r="C378" s="316"/>
      <c r="D378" s="316"/>
      <c r="E378" s="316"/>
      <c r="F378" s="316"/>
      <c r="G378" s="465"/>
      <c r="H378" s="340"/>
      <c r="I378" s="340"/>
      <c r="K378" s="340"/>
      <c r="L378" s="340"/>
    </row>
    <row r="379" spans="1:12" s="343" customFormat="1" ht="18.75">
      <c r="A379" s="458"/>
      <c r="B379" s="458"/>
      <c r="C379" s="316"/>
      <c r="D379" s="316"/>
      <c r="E379" s="316"/>
      <c r="F379" s="316"/>
      <c r="G379" s="465"/>
      <c r="H379" s="349"/>
      <c r="I379" s="349"/>
      <c r="K379" s="349"/>
      <c r="L379" s="349"/>
    </row>
    <row r="380" spans="1:12" s="343" customFormat="1" ht="18.75">
      <c r="A380" s="458"/>
      <c r="B380" s="458"/>
      <c r="C380" s="316"/>
      <c r="D380" s="316"/>
      <c r="E380" s="316"/>
      <c r="F380" s="316"/>
      <c r="G380" s="465"/>
      <c r="H380" s="340"/>
      <c r="I380" s="340"/>
      <c r="K380" s="340"/>
      <c r="L380" s="340"/>
    </row>
    <row r="381" spans="1:12" ht="18.75">
      <c r="A381" s="457"/>
      <c r="B381" s="457"/>
      <c r="C381" s="316"/>
      <c r="D381" s="316"/>
      <c r="E381" s="316"/>
      <c r="F381" s="316"/>
      <c r="G381" s="316"/>
      <c r="H381" s="349"/>
      <c r="I381" s="349"/>
      <c r="K381" s="349"/>
      <c r="L381" s="349"/>
    </row>
    <row r="382" spans="1:12" ht="18.75">
      <c r="A382" s="458"/>
      <c r="B382" s="458"/>
      <c r="C382" s="316"/>
      <c r="D382" s="316"/>
      <c r="E382" s="316"/>
      <c r="F382" s="316"/>
      <c r="G382" s="316"/>
      <c r="H382" s="349"/>
      <c r="I382" s="349"/>
      <c r="K382" s="349"/>
      <c r="L382" s="349"/>
    </row>
    <row r="383" spans="1:12" ht="18.75">
      <c r="A383" s="458"/>
      <c r="B383" s="458"/>
      <c r="C383" s="316"/>
      <c r="D383" s="316"/>
      <c r="E383" s="316"/>
      <c r="F383" s="316"/>
      <c r="G383" s="316"/>
      <c r="H383" s="349"/>
      <c r="I383" s="349"/>
      <c r="K383" s="349"/>
      <c r="L383" s="349"/>
    </row>
    <row r="384" spans="1:12" ht="18.75">
      <c r="A384" s="458"/>
      <c r="B384" s="458"/>
      <c r="C384" s="316"/>
      <c r="D384" s="316"/>
      <c r="E384" s="316"/>
      <c r="F384" s="316"/>
      <c r="G384" s="316"/>
      <c r="H384" s="340"/>
      <c r="I384" s="340"/>
      <c r="K384" s="340"/>
      <c r="L384" s="340"/>
    </row>
    <row r="385" spans="1:12" ht="18.75">
      <c r="A385" s="458"/>
      <c r="B385" s="458"/>
      <c r="C385" s="316"/>
      <c r="D385" s="316"/>
      <c r="E385" s="316"/>
      <c r="F385" s="316"/>
      <c r="G385" s="316"/>
      <c r="H385" s="340"/>
      <c r="I385" s="340"/>
      <c r="K385" s="340"/>
      <c r="L385" s="340"/>
    </row>
    <row r="386" spans="1:12" ht="19.5">
      <c r="A386" s="462"/>
      <c r="B386" s="462"/>
      <c r="C386" s="351"/>
      <c r="D386" s="351"/>
      <c r="E386" s="351"/>
      <c r="F386" s="460"/>
      <c r="G386" s="351"/>
      <c r="H386" s="459"/>
      <c r="I386" s="459"/>
      <c r="K386" s="459"/>
      <c r="L386" s="459"/>
    </row>
    <row r="387" spans="1:12" ht="19.5">
      <c r="A387" s="462"/>
      <c r="B387" s="462"/>
      <c r="C387" s="351"/>
      <c r="D387" s="351"/>
      <c r="E387" s="351"/>
      <c r="F387" s="460"/>
      <c r="G387" s="351"/>
      <c r="H387" s="459"/>
      <c r="I387" s="459"/>
      <c r="K387" s="459"/>
      <c r="L387" s="459"/>
    </row>
    <row r="388" spans="1:12" ht="18.75">
      <c r="A388" s="458"/>
      <c r="B388" s="458"/>
      <c r="C388" s="316"/>
      <c r="D388" s="316"/>
      <c r="E388" s="316"/>
      <c r="F388" s="463"/>
      <c r="G388" s="316"/>
      <c r="H388" s="349"/>
      <c r="I388" s="349"/>
      <c r="K388" s="349"/>
      <c r="L388" s="349"/>
    </row>
    <row r="389" spans="1:12" ht="19.5">
      <c r="A389" s="464"/>
      <c r="B389" s="464"/>
      <c r="C389" s="351"/>
      <c r="D389" s="351"/>
      <c r="E389" s="351"/>
      <c r="F389" s="460"/>
      <c r="G389" s="351"/>
      <c r="H389" s="459"/>
      <c r="I389" s="459"/>
      <c r="K389" s="459"/>
      <c r="L389" s="459"/>
    </row>
    <row r="390" spans="1:12" ht="18.75">
      <c r="A390" s="458"/>
      <c r="B390" s="458"/>
      <c r="C390" s="316"/>
      <c r="D390" s="316"/>
      <c r="E390" s="316"/>
      <c r="F390" s="463"/>
      <c r="G390" s="316"/>
      <c r="H390" s="349"/>
      <c r="I390" s="349"/>
      <c r="K390" s="349"/>
      <c r="L390" s="349"/>
    </row>
    <row r="391" spans="1:12" ht="18.75">
      <c r="A391" s="458"/>
      <c r="B391" s="458"/>
      <c r="C391" s="316"/>
      <c r="D391" s="316"/>
      <c r="E391" s="316"/>
      <c r="F391" s="463"/>
      <c r="G391" s="316"/>
      <c r="H391" s="349"/>
      <c r="I391" s="349"/>
      <c r="K391" s="349"/>
      <c r="L391" s="349"/>
    </row>
    <row r="392" spans="1:12" ht="18.75">
      <c r="A392" s="458"/>
      <c r="B392" s="458"/>
      <c r="C392" s="316"/>
      <c r="D392" s="316"/>
      <c r="E392" s="316"/>
      <c r="F392" s="463"/>
      <c r="G392" s="316"/>
      <c r="H392" s="349"/>
      <c r="I392" s="349"/>
      <c r="K392" s="349"/>
      <c r="L392" s="349"/>
    </row>
    <row r="393" spans="1:12" ht="18.75">
      <c r="A393" s="458"/>
      <c r="B393" s="458"/>
      <c r="C393" s="316"/>
      <c r="D393" s="316"/>
      <c r="E393" s="316"/>
      <c r="F393" s="463"/>
      <c r="G393" s="316"/>
      <c r="H393" s="349"/>
      <c r="I393" s="349"/>
      <c r="K393" s="349"/>
      <c r="L393" s="349"/>
    </row>
    <row r="394" spans="1:12" ht="18.75">
      <c r="A394" s="458"/>
      <c r="B394" s="458"/>
      <c r="C394" s="316"/>
      <c r="D394" s="316"/>
      <c r="E394" s="316"/>
      <c r="F394" s="463"/>
      <c r="G394" s="316"/>
      <c r="H394" s="340"/>
      <c r="I394" s="340"/>
      <c r="K394" s="340"/>
      <c r="L394" s="340"/>
    </row>
    <row r="395" spans="1:12" ht="18.75">
      <c r="A395" s="456"/>
      <c r="B395" s="456"/>
      <c r="C395" s="351"/>
      <c r="D395" s="351"/>
      <c r="E395" s="351"/>
      <c r="F395" s="351"/>
      <c r="G395" s="351"/>
      <c r="H395" s="459"/>
      <c r="I395" s="459"/>
      <c r="K395" s="459"/>
      <c r="L395" s="459"/>
    </row>
    <row r="396" spans="1:12" s="343" customFormat="1" ht="19.5">
      <c r="A396" s="462"/>
      <c r="B396" s="462"/>
      <c r="C396" s="351"/>
      <c r="D396" s="351"/>
      <c r="E396" s="351"/>
      <c r="F396" s="351"/>
      <c r="G396" s="466"/>
      <c r="H396" s="459"/>
      <c r="I396" s="459"/>
      <c r="K396" s="459"/>
      <c r="L396" s="459"/>
    </row>
    <row r="397" spans="1:12" ht="19.5">
      <c r="A397" s="462"/>
      <c r="B397" s="462"/>
      <c r="C397" s="351"/>
      <c r="D397" s="351"/>
      <c r="E397" s="351"/>
      <c r="F397" s="351"/>
      <c r="G397" s="351"/>
      <c r="H397" s="459"/>
      <c r="I397" s="459"/>
      <c r="K397" s="459"/>
      <c r="L397" s="459"/>
    </row>
    <row r="398" spans="1:12" ht="18.75">
      <c r="A398" s="458"/>
      <c r="B398" s="458"/>
      <c r="C398" s="316"/>
      <c r="D398" s="316"/>
      <c r="E398" s="316"/>
      <c r="F398" s="316"/>
      <c r="G398" s="316"/>
      <c r="H398" s="349"/>
      <c r="I398" s="349"/>
      <c r="K398" s="349"/>
      <c r="L398" s="349"/>
    </row>
    <row r="399" spans="1:12" ht="18.75">
      <c r="A399" s="458"/>
      <c r="B399" s="458"/>
      <c r="C399" s="316"/>
      <c r="D399" s="316"/>
      <c r="E399" s="316"/>
      <c r="F399" s="316"/>
      <c r="G399" s="316"/>
      <c r="H399" s="349"/>
      <c r="I399" s="349"/>
      <c r="K399" s="349"/>
      <c r="L399" s="349"/>
    </row>
    <row r="400" spans="1:12" ht="18.75">
      <c r="A400" s="458"/>
      <c r="B400" s="458"/>
      <c r="C400" s="316"/>
      <c r="D400" s="316"/>
      <c r="E400" s="316"/>
      <c r="F400" s="316"/>
      <c r="G400" s="316"/>
      <c r="H400" s="349"/>
      <c r="I400" s="349"/>
      <c r="K400" s="349"/>
      <c r="L400" s="349"/>
    </row>
    <row r="401" spans="1:12" ht="18.75">
      <c r="A401" s="458"/>
      <c r="B401" s="458"/>
      <c r="C401" s="316"/>
      <c r="D401" s="316"/>
      <c r="E401" s="316"/>
      <c r="F401" s="316"/>
      <c r="G401" s="316"/>
      <c r="H401" s="340"/>
      <c r="I401" s="340"/>
      <c r="K401" s="340"/>
      <c r="L401" s="340"/>
    </row>
    <row r="402" spans="1:12" ht="18.75">
      <c r="A402" s="458"/>
      <c r="B402" s="458"/>
      <c r="C402" s="316"/>
      <c r="D402" s="316"/>
      <c r="E402" s="316"/>
      <c r="F402" s="316"/>
      <c r="G402" s="316"/>
      <c r="H402" s="340"/>
      <c r="I402" s="340"/>
      <c r="K402" s="340"/>
      <c r="L402" s="340"/>
    </row>
    <row r="403" spans="1:12" ht="18.75">
      <c r="A403" s="458"/>
      <c r="B403" s="458"/>
      <c r="C403" s="316"/>
      <c r="D403" s="316"/>
      <c r="E403" s="316"/>
      <c r="F403" s="316"/>
      <c r="G403" s="316"/>
      <c r="H403" s="340"/>
      <c r="I403" s="340"/>
      <c r="K403" s="340"/>
      <c r="L403" s="340"/>
    </row>
    <row r="404" spans="1:12" ht="18.75">
      <c r="A404" s="458"/>
      <c r="B404" s="458"/>
      <c r="C404" s="316"/>
      <c r="D404" s="316"/>
      <c r="E404" s="316"/>
      <c r="F404" s="316"/>
      <c r="G404" s="316"/>
      <c r="H404" s="340"/>
      <c r="I404" s="340"/>
      <c r="K404" s="340"/>
      <c r="L404" s="340"/>
    </row>
    <row r="405" spans="1:12" ht="18.75">
      <c r="A405" s="458"/>
      <c r="B405" s="458"/>
      <c r="C405" s="316"/>
      <c r="D405" s="316"/>
      <c r="E405" s="316"/>
      <c r="F405" s="316"/>
      <c r="G405" s="316"/>
      <c r="H405" s="349"/>
      <c r="I405" s="349"/>
      <c r="K405" s="349"/>
      <c r="L405" s="349"/>
    </row>
    <row r="406" spans="1:12" ht="18.75">
      <c r="A406" s="458"/>
      <c r="B406" s="458"/>
      <c r="C406" s="316"/>
      <c r="D406" s="316"/>
      <c r="E406" s="316"/>
      <c r="F406" s="316"/>
      <c r="G406" s="316"/>
      <c r="H406" s="340"/>
      <c r="I406" s="340"/>
      <c r="K406" s="340"/>
      <c r="L406" s="340"/>
    </row>
    <row r="407" spans="1:12" ht="18.75">
      <c r="A407" s="458"/>
      <c r="B407" s="458"/>
      <c r="C407" s="316"/>
      <c r="D407" s="316"/>
      <c r="E407" s="316"/>
      <c r="F407" s="316"/>
      <c r="G407" s="316"/>
      <c r="H407" s="340"/>
      <c r="I407" s="340"/>
      <c r="K407" s="340"/>
      <c r="L407" s="340"/>
    </row>
    <row r="408" spans="1:12" ht="19.5">
      <c r="A408" s="462"/>
      <c r="B408" s="462"/>
      <c r="C408" s="316"/>
      <c r="D408" s="316"/>
      <c r="E408" s="316"/>
      <c r="F408" s="316"/>
      <c r="G408" s="316"/>
      <c r="H408" s="349"/>
      <c r="I408" s="349"/>
      <c r="K408" s="349"/>
      <c r="L408" s="349"/>
    </row>
    <row r="409" spans="1:12" ht="18.75">
      <c r="A409" s="457"/>
      <c r="B409" s="457"/>
      <c r="C409" s="316"/>
      <c r="D409" s="316"/>
      <c r="E409" s="316"/>
      <c r="F409" s="316"/>
      <c r="G409" s="316"/>
      <c r="H409" s="349"/>
      <c r="I409" s="349"/>
      <c r="K409" s="349"/>
      <c r="L409" s="349"/>
    </row>
    <row r="410" spans="1:12" ht="18.75">
      <c r="A410" s="458"/>
      <c r="B410" s="458"/>
      <c r="C410" s="316"/>
      <c r="D410" s="316"/>
      <c r="E410" s="316"/>
      <c r="F410" s="316"/>
      <c r="G410" s="316"/>
      <c r="H410" s="349"/>
      <c r="I410" s="349"/>
      <c r="K410" s="349"/>
      <c r="L410" s="349"/>
    </row>
    <row r="411" spans="1:12" ht="18.75">
      <c r="A411" s="458"/>
      <c r="B411" s="458"/>
      <c r="C411" s="316"/>
      <c r="D411" s="316"/>
      <c r="E411" s="316"/>
      <c r="F411" s="316"/>
      <c r="G411" s="316"/>
      <c r="H411" s="349"/>
      <c r="I411" s="349"/>
      <c r="K411" s="349"/>
      <c r="L411" s="349"/>
    </row>
    <row r="412" spans="1:12" ht="18.75">
      <c r="A412" s="458"/>
      <c r="B412" s="458"/>
      <c r="C412" s="316"/>
      <c r="D412" s="316"/>
      <c r="E412" s="316"/>
      <c r="F412" s="316"/>
      <c r="G412" s="316"/>
      <c r="H412" s="340"/>
      <c r="I412" s="340"/>
      <c r="K412" s="340"/>
      <c r="L412" s="340"/>
    </row>
    <row r="413" spans="1:12" ht="18.75">
      <c r="A413" s="458"/>
      <c r="B413" s="458"/>
      <c r="C413" s="316"/>
      <c r="D413" s="316"/>
      <c r="E413" s="316"/>
      <c r="F413" s="316"/>
      <c r="G413" s="316"/>
      <c r="H413" s="340"/>
      <c r="I413" s="340"/>
      <c r="K413" s="340"/>
      <c r="L413" s="340"/>
    </row>
    <row r="414" spans="1:12" ht="18.75">
      <c r="A414" s="458"/>
      <c r="B414" s="458"/>
      <c r="C414" s="316"/>
      <c r="D414" s="316"/>
      <c r="E414" s="316"/>
      <c r="F414" s="316"/>
      <c r="G414" s="316"/>
      <c r="H414" s="340"/>
      <c r="I414" s="340"/>
      <c r="K414" s="340"/>
      <c r="L414" s="340"/>
    </row>
    <row r="415" spans="1:12" ht="18.75">
      <c r="A415" s="458"/>
      <c r="B415" s="458"/>
      <c r="C415" s="316"/>
      <c r="D415" s="316"/>
      <c r="E415" s="316"/>
      <c r="F415" s="316"/>
      <c r="G415" s="316"/>
      <c r="H415" s="349"/>
      <c r="I415" s="349"/>
      <c r="K415" s="349"/>
      <c r="L415" s="349"/>
    </row>
    <row r="416" spans="1:12" ht="18.75">
      <c r="A416" s="458"/>
      <c r="B416" s="458"/>
      <c r="C416" s="316"/>
      <c r="D416" s="316"/>
      <c r="E416" s="316"/>
      <c r="F416" s="316"/>
      <c r="G416" s="316"/>
      <c r="H416" s="340"/>
      <c r="I416" s="340"/>
      <c r="K416" s="340"/>
      <c r="L416" s="340"/>
    </row>
    <row r="417" spans="1:12" ht="18.75">
      <c r="A417" s="458"/>
      <c r="B417" s="458"/>
      <c r="C417" s="316"/>
      <c r="D417" s="316"/>
      <c r="E417" s="316"/>
      <c r="F417" s="316"/>
      <c r="G417" s="316"/>
      <c r="H417" s="340"/>
      <c r="I417" s="340"/>
      <c r="K417" s="340"/>
      <c r="L417" s="340"/>
    </row>
    <row r="418" spans="1:12" ht="19.5">
      <c r="A418" s="462"/>
      <c r="B418" s="462"/>
      <c r="C418" s="316"/>
      <c r="D418" s="316"/>
      <c r="E418" s="316"/>
      <c r="F418" s="316"/>
      <c r="G418" s="316"/>
      <c r="H418" s="349"/>
      <c r="I418" s="349"/>
      <c r="K418" s="349"/>
      <c r="L418" s="349"/>
    </row>
    <row r="419" spans="1:12" ht="18.75">
      <c r="A419" s="457"/>
      <c r="B419" s="457"/>
      <c r="C419" s="316"/>
      <c r="D419" s="316"/>
      <c r="E419" s="316"/>
      <c r="F419" s="316"/>
      <c r="G419" s="316"/>
      <c r="H419" s="349"/>
      <c r="I419" s="349"/>
      <c r="K419" s="349"/>
      <c r="L419" s="349"/>
    </row>
    <row r="420" spans="1:12" ht="18.75">
      <c r="A420" s="458"/>
      <c r="B420" s="458"/>
      <c r="C420" s="316"/>
      <c r="D420" s="316"/>
      <c r="E420" s="316"/>
      <c r="F420" s="316"/>
      <c r="G420" s="316"/>
      <c r="H420" s="349"/>
      <c r="I420" s="349"/>
      <c r="K420" s="349"/>
      <c r="L420" s="349"/>
    </row>
    <row r="421" spans="1:12" ht="18.75">
      <c r="A421" s="458"/>
      <c r="B421" s="458"/>
      <c r="C421" s="316"/>
      <c r="D421" s="316"/>
      <c r="E421" s="316"/>
      <c r="F421" s="316"/>
      <c r="G421" s="316"/>
      <c r="H421" s="349"/>
      <c r="I421" s="349"/>
      <c r="K421" s="349"/>
      <c r="L421" s="349"/>
    </row>
    <row r="422" spans="1:12" ht="18.75">
      <c r="A422" s="458"/>
      <c r="B422" s="458"/>
      <c r="C422" s="316"/>
      <c r="D422" s="316"/>
      <c r="E422" s="316"/>
      <c r="F422" s="316"/>
      <c r="G422" s="316"/>
      <c r="H422" s="340"/>
      <c r="I422" s="340"/>
      <c r="K422" s="340"/>
      <c r="L422" s="340"/>
    </row>
    <row r="423" spans="1:12" ht="18.75">
      <c r="A423" s="458"/>
      <c r="B423" s="458"/>
      <c r="C423" s="316"/>
      <c r="D423" s="316"/>
      <c r="E423" s="316"/>
      <c r="F423" s="316"/>
      <c r="G423" s="316"/>
      <c r="H423" s="340"/>
      <c r="I423" s="340"/>
      <c r="K423" s="340"/>
      <c r="L423" s="340"/>
    </row>
    <row r="424" spans="1:12" ht="18.75">
      <c r="A424" s="458"/>
      <c r="B424" s="458"/>
      <c r="C424" s="316"/>
      <c r="D424" s="316"/>
      <c r="E424" s="316"/>
      <c r="F424" s="316"/>
      <c r="G424" s="316"/>
      <c r="H424" s="349"/>
      <c r="I424" s="349"/>
      <c r="K424" s="349"/>
      <c r="L424" s="349"/>
    </row>
    <row r="425" spans="1:12" ht="18.75">
      <c r="A425" s="458"/>
      <c r="B425" s="458"/>
      <c r="C425" s="316"/>
      <c r="D425" s="316"/>
      <c r="E425" s="316"/>
      <c r="F425" s="316"/>
      <c r="G425" s="316"/>
      <c r="H425" s="340"/>
      <c r="I425" s="340"/>
      <c r="K425" s="340"/>
      <c r="L425" s="340"/>
    </row>
    <row r="426" spans="1:12" ht="18.75">
      <c r="A426" s="458"/>
      <c r="B426" s="458"/>
      <c r="C426" s="316"/>
      <c r="D426" s="316"/>
      <c r="E426" s="316"/>
      <c r="F426" s="316"/>
      <c r="G426" s="316"/>
      <c r="H426" s="340"/>
      <c r="I426" s="340"/>
      <c r="K426" s="340"/>
      <c r="L426" s="340"/>
    </row>
    <row r="427" spans="1:12" ht="19.5">
      <c r="A427" s="462"/>
      <c r="B427" s="462"/>
      <c r="C427" s="316"/>
      <c r="D427" s="316"/>
      <c r="E427" s="316"/>
      <c r="F427" s="316"/>
      <c r="G427" s="316"/>
      <c r="H427" s="349"/>
      <c r="I427" s="349"/>
      <c r="K427" s="349"/>
      <c r="L427" s="349"/>
    </row>
    <row r="428" spans="1:12" ht="18.75">
      <c r="A428" s="457"/>
      <c r="B428" s="457"/>
      <c r="C428" s="316"/>
      <c r="D428" s="316"/>
      <c r="E428" s="316"/>
      <c r="F428" s="316"/>
      <c r="G428" s="316"/>
      <c r="H428" s="349"/>
      <c r="I428" s="349"/>
      <c r="K428" s="349"/>
      <c r="L428" s="349"/>
    </row>
    <row r="429" spans="1:12" ht="18.75">
      <c r="A429" s="458"/>
      <c r="B429" s="458"/>
      <c r="C429" s="316"/>
      <c r="D429" s="316"/>
      <c r="E429" s="316"/>
      <c r="F429" s="316"/>
      <c r="G429" s="316"/>
      <c r="H429" s="349"/>
      <c r="I429" s="349"/>
      <c r="K429" s="349"/>
      <c r="L429" s="349"/>
    </row>
    <row r="430" spans="1:12" ht="18.75">
      <c r="A430" s="458"/>
      <c r="B430" s="458"/>
      <c r="C430" s="316"/>
      <c r="D430" s="316"/>
      <c r="E430" s="316"/>
      <c r="F430" s="316"/>
      <c r="G430" s="316"/>
      <c r="H430" s="349"/>
      <c r="I430" s="349"/>
      <c r="K430" s="349"/>
      <c r="L430" s="349"/>
    </row>
    <row r="431" spans="1:12" ht="18.75">
      <c r="A431" s="458"/>
      <c r="B431" s="458"/>
      <c r="C431" s="316"/>
      <c r="D431" s="316"/>
      <c r="E431" s="316"/>
      <c r="F431" s="316"/>
      <c r="G431" s="316"/>
      <c r="H431" s="340"/>
      <c r="I431" s="340"/>
      <c r="K431" s="340"/>
      <c r="L431" s="340"/>
    </row>
    <row r="432" spans="1:12" ht="18.75">
      <c r="A432" s="458"/>
      <c r="B432" s="458"/>
      <c r="C432" s="316"/>
      <c r="D432" s="316"/>
      <c r="E432" s="316"/>
      <c r="F432" s="316"/>
      <c r="G432" s="316"/>
      <c r="H432" s="340"/>
      <c r="I432" s="340"/>
      <c r="K432" s="340"/>
      <c r="L432" s="340"/>
    </row>
    <row r="433" spans="1:12" ht="18.75">
      <c r="A433" s="458"/>
      <c r="B433" s="458"/>
      <c r="C433" s="316"/>
      <c r="D433" s="316"/>
      <c r="E433" s="316"/>
      <c r="F433" s="316"/>
      <c r="G433" s="316"/>
      <c r="H433" s="349"/>
      <c r="I433" s="349"/>
      <c r="K433" s="349"/>
      <c r="L433" s="349"/>
    </row>
    <row r="434" spans="1:12" ht="18.75">
      <c r="A434" s="458"/>
      <c r="B434" s="458"/>
      <c r="C434" s="316"/>
      <c r="D434" s="316"/>
      <c r="E434" s="316"/>
      <c r="F434" s="316"/>
      <c r="G434" s="316"/>
      <c r="H434" s="340"/>
      <c r="I434" s="340"/>
      <c r="K434" s="340"/>
      <c r="L434" s="340"/>
    </row>
    <row r="435" spans="1:12" ht="18.75">
      <c r="A435" s="458"/>
      <c r="B435" s="458"/>
      <c r="C435" s="316"/>
      <c r="D435" s="316"/>
      <c r="E435" s="316"/>
      <c r="F435" s="316"/>
      <c r="G435" s="316"/>
      <c r="H435" s="340"/>
      <c r="I435" s="340"/>
      <c r="K435" s="340"/>
      <c r="L435" s="340"/>
    </row>
    <row r="436" spans="1:12" ht="18.75">
      <c r="A436" s="456"/>
      <c r="B436" s="456"/>
      <c r="C436" s="351"/>
      <c r="D436" s="351"/>
      <c r="E436" s="351"/>
      <c r="F436" s="351"/>
      <c r="G436" s="351"/>
      <c r="H436" s="459"/>
      <c r="I436" s="459"/>
      <c r="K436" s="459"/>
      <c r="L436" s="459"/>
    </row>
    <row r="437" spans="1:12" ht="18.75">
      <c r="A437" s="458"/>
      <c r="B437" s="458"/>
      <c r="C437" s="316"/>
      <c r="D437" s="316"/>
      <c r="E437" s="316"/>
      <c r="F437" s="316"/>
      <c r="G437" s="316"/>
      <c r="H437" s="349"/>
      <c r="I437" s="349"/>
      <c r="K437" s="349"/>
      <c r="L437" s="349"/>
    </row>
    <row r="438" spans="1:12" ht="18.75">
      <c r="A438" s="458"/>
      <c r="B438" s="458"/>
      <c r="C438" s="316"/>
      <c r="D438" s="316"/>
      <c r="E438" s="316"/>
      <c r="F438" s="316"/>
      <c r="G438" s="316"/>
      <c r="H438" s="349"/>
      <c r="I438" s="349"/>
      <c r="K438" s="349"/>
      <c r="L438" s="349"/>
    </row>
    <row r="439" spans="1:12" ht="18.75">
      <c r="A439" s="458"/>
      <c r="B439" s="458"/>
      <c r="C439" s="316"/>
      <c r="D439" s="316"/>
      <c r="E439" s="316"/>
      <c r="F439" s="316"/>
      <c r="G439" s="316"/>
      <c r="H439" s="349"/>
      <c r="I439" s="349"/>
      <c r="K439" s="349"/>
      <c r="L439" s="349"/>
    </row>
    <row r="440" spans="1:12" ht="18.75">
      <c r="A440" s="458"/>
      <c r="B440" s="458"/>
      <c r="C440" s="316"/>
      <c r="D440" s="316"/>
      <c r="E440" s="316"/>
      <c r="F440" s="316"/>
      <c r="G440" s="316"/>
      <c r="H440" s="340"/>
      <c r="I440" s="340"/>
      <c r="K440" s="340"/>
      <c r="L440" s="340"/>
    </row>
    <row r="441" spans="1:12" ht="18.75">
      <c r="A441" s="458"/>
      <c r="B441" s="458"/>
      <c r="C441" s="316"/>
      <c r="D441" s="316"/>
      <c r="E441" s="316"/>
      <c r="F441" s="316"/>
      <c r="G441" s="316"/>
      <c r="H441" s="340"/>
      <c r="I441" s="340"/>
      <c r="K441" s="340"/>
      <c r="L441" s="340"/>
    </row>
    <row r="442" spans="1:12" ht="18.75">
      <c r="A442" s="458"/>
      <c r="B442" s="458"/>
      <c r="C442" s="316"/>
      <c r="D442" s="316"/>
      <c r="E442" s="316"/>
      <c r="F442" s="316"/>
      <c r="G442" s="316"/>
      <c r="H442" s="340"/>
      <c r="I442" s="340"/>
      <c r="K442" s="340"/>
      <c r="L442" s="340"/>
    </row>
    <row r="443" spans="1:12" ht="18.75">
      <c r="A443" s="458"/>
      <c r="B443" s="458"/>
      <c r="C443" s="316"/>
      <c r="D443" s="316"/>
      <c r="E443" s="316"/>
      <c r="F443" s="316"/>
      <c r="G443" s="316"/>
      <c r="H443" s="340"/>
      <c r="I443" s="340"/>
      <c r="K443" s="340"/>
      <c r="L443" s="340"/>
    </row>
    <row r="444" spans="1:12" ht="18.75">
      <c r="A444" s="458"/>
      <c r="B444" s="458"/>
      <c r="C444" s="316"/>
      <c r="D444" s="316"/>
      <c r="E444" s="316"/>
      <c r="F444" s="316"/>
      <c r="G444" s="316"/>
      <c r="H444" s="349"/>
      <c r="I444" s="349"/>
      <c r="K444" s="349"/>
      <c r="L444" s="349"/>
    </row>
    <row r="445" spans="1:12" ht="18.75">
      <c r="A445" s="458"/>
      <c r="B445" s="458"/>
      <c r="C445" s="316"/>
      <c r="D445" s="316"/>
      <c r="E445" s="316"/>
      <c r="F445" s="316"/>
      <c r="G445" s="316"/>
      <c r="H445" s="340"/>
      <c r="I445" s="340"/>
      <c r="K445" s="340"/>
      <c r="L445" s="340"/>
    </row>
    <row r="446" spans="1:12" ht="18.75">
      <c r="A446" s="458"/>
      <c r="B446" s="458"/>
      <c r="C446" s="316"/>
      <c r="D446" s="316"/>
      <c r="E446" s="316"/>
      <c r="F446" s="316"/>
      <c r="G446" s="316"/>
      <c r="H446" s="340"/>
      <c r="I446" s="340"/>
      <c r="K446" s="340"/>
      <c r="L446" s="340"/>
    </row>
    <row r="447" spans="1:12" ht="18.75">
      <c r="A447" s="457"/>
      <c r="B447" s="457"/>
      <c r="C447" s="316"/>
      <c r="D447" s="316"/>
      <c r="E447" s="316"/>
      <c r="F447" s="463"/>
      <c r="G447" s="316"/>
      <c r="H447" s="349"/>
      <c r="I447" s="349"/>
      <c r="K447" s="349"/>
      <c r="L447" s="349"/>
    </row>
    <row r="448" spans="1:12" ht="19.5">
      <c r="A448" s="462"/>
      <c r="B448" s="462"/>
      <c r="C448" s="316"/>
      <c r="D448" s="316"/>
      <c r="E448" s="316"/>
      <c r="F448" s="463"/>
      <c r="G448" s="316"/>
      <c r="H448" s="349"/>
      <c r="I448" s="349"/>
      <c r="K448" s="349"/>
      <c r="L448" s="349"/>
    </row>
    <row r="449" spans="1:12" ht="18.75">
      <c r="A449" s="458"/>
      <c r="B449" s="458"/>
      <c r="C449" s="316"/>
      <c r="D449" s="316"/>
      <c r="E449" s="316"/>
      <c r="F449" s="463"/>
      <c r="G449" s="316"/>
      <c r="H449" s="349"/>
      <c r="I449" s="349"/>
      <c r="K449" s="349"/>
      <c r="L449" s="349"/>
    </row>
    <row r="450" spans="1:12" ht="18.75">
      <c r="A450" s="458"/>
      <c r="B450" s="458"/>
      <c r="C450" s="316"/>
      <c r="D450" s="316"/>
      <c r="E450" s="316"/>
      <c r="F450" s="463"/>
      <c r="G450" s="316"/>
      <c r="H450" s="349"/>
      <c r="I450" s="349"/>
      <c r="K450" s="349"/>
      <c r="L450" s="349"/>
    </row>
    <row r="451" spans="1:12" ht="18.75">
      <c r="A451" s="458"/>
      <c r="B451" s="458"/>
      <c r="C451" s="316"/>
      <c r="D451" s="316"/>
      <c r="E451" s="316"/>
      <c r="F451" s="463"/>
      <c r="G451" s="316"/>
      <c r="H451" s="340"/>
      <c r="I451" s="340"/>
      <c r="K451" s="340"/>
      <c r="L451" s="340"/>
    </row>
    <row r="452" spans="1:12" ht="18.75">
      <c r="A452" s="458"/>
      <c r="B452" s="458"/>
      <c r="C452" s="316"/>
      <c r="D452" s="316"/>
      <c r="E452" s="316"/>
      <c r="F452" s="463"/>
      <c r="G452" s="316"/>
      <c r="H452" s="340"/>
      <c r="I452" s="340"/>
      <c r="K452" s="340"/>
      <c r="L452" s="340"/>
    </row>
    <row r="453" spans="1:12" ht="18.75">
      <c r="A453" s="458"/>
      <c r="B453" s="458"/>
      <c r="C453" s="316"/>
      <c r="D453" s="316"/>
      <c r="E453" s="316"/>
      <c r="F453" s="463"/>
      <c r="G453" s="316"/>
      <c r="H453" s="340"/>
      <c r="I453" s="340"/>
      <c r="K453" s="340"/>
      <c r="L453" s="340"/>
    </row>
    <row r="454" spans="1:12" ht="18.75">
      <c r="A454" s="458"/>
      <c r="B454" s="458"/>
      <c r="C454" s="316"/>
      <c r="D454" s="316"/>
      <c r="E454" s="316"/>
      <c r="F454" s="463"/>
      <c r="G454" s="316"/>
      <c r="H454" s="349"/>
      <c r="I454" s="349"/>
      <c r="K454" s="349"/>
      <c r="L454" s="349"/>
    </row>
    <row r="455" spans="1:12" ht="18.75">
      <c r="A455" s="458"/>
      <c r="B455" s="458"/>
      <c r="C455" s="316"/>
      <c r="D455" s="316"/>
      <c r="E455" s="316"/>
      <c r="F455" s="463"/>
      <c r="G455" s="316"/>
      <c r="H455" s="340"/>
      <c r="I455" s="340"/>
      <c r="K455" s="340"/>
      <c r="L455" s="340"/>
    </row>
    <row r="456" spans="1:12" ht="18.75">
      <c r="A456" s="458"/>
      <c r="B456" s="458"/>
      <c r="C456" s="316"/>
      <c r="D456" s="316"/>
      <c r="E456" s="316"/>
      <c r="F456" s="463"/>
      <c r="G456" s="316"/>
      <c r="H456" s="340"/>
      <c r="I456" s="340"/>
      <c r="K456" s="340"/>
      <c r="L456" s="340"/>
    </row>
    <row r="457" spans="1:12" ht="18.75">
      <c r="A457" s="350"/>
      <c r="B457" s="350"/>
      <c r="C457" s="351"/>
      <c r="D457" s="351"/>
      <c r="E457" s="351"/>
      <c r="F457" s="351"/>
      <c r="G457" s="351"/>
      <c r="H457" s="459"/>
      <c r="I457" s="459"/>
      <c r="K457" s="459"/>
      <c r="L457" s="459"/>
    </row>
    <row r="458" spans="1:12" ht="18.75">
      <c r="A458" s="456"/>
      <c r="B458" s="456"/>
      <c r="C458" s="316"/>
      <c r="D458" s="316"/>
      <c r="E458" s="316"/>
      <c r="F458" s="316"/>
      <c r="G458" s="316"/>
      <c r="H458" s="349"/>
      <c r="I458" s="349"/>
      <c r="K458" s="349"/>
      <c r="L458" s="349"/>
    </row>
    <row r="459" spans="1:12" ht="18.75">
      <c r="A459" s="457"/>
      <c r="B459" s="457"/>
      <c r="C459" s="316"/>
      <c r="D459" s="316"/>
      <c r="E459" s="316"/>
      <c r="F459" s="316"/>
      <c r="G459" s="316"/>
      <c r="H459" s="349"/>
      <c r="I459" s="349"/>
      <c r="K459" s="349"/>
      <c r="L459" s="349"/>
    </row>
    <row r="460" spans="1:12" ht="19.5">
      <c r="A460" s="462"/>
      <c r="B460" s="462"/>
      <c r="C460" s="316"/>
      <c r="D460" s="316"/>
      <c r="E460" s="316"/>
      <c r="F460" s="316"/>
      <c r="G460" s="316"/>
      <c r="H460" s="349"/>
      <c r="I460" s="349"/>
      <c r="K460" s="349"/>
      <c r="L460" s="349"/>
    </row>
    <row r="461" spans="1:12" ht="18.75">
      <c r="A461" s="457"/>
      <c r="B461" s="457"/>
      <c r="C461" s="316"/>
      <c r="D461" s="316"/>
      <c r="E461" s="316"/>
      <c r="F461" s="316"/>
      <c r="G461" s="316"/>
      <c r="H461" s="349"/>
      <c r="I461" s="349"/>
      <c r="K461" s="349"/>
      <c r="L461" s="349"/>
    </row>
    <row r="462" spans="1:12" ht="18.75">
      <c r="A462" s="456"/>
      <c r="B462" s="456"/>
      <c r="C462" s="351"/>
      <c r="D462" s="351"/>
      <c r="E462" s="351"/>
      <c r="F462" s="351"/>
      <c r="G462" s="351"/>
      <c r="H462" s="459"/>
      <c r="I462" s="459"/>
      <c r="K462" s="459"/>
      <c r="L462" s="459"/>
    </row>
    <row r="463" spans="1:12" ht="18.75">
      <c r="A463" s="458"/>
      <c r="B463" s="458"/>
      <c r="C463" s="316"/>
      <c r="D463" s="316"/>
      <c r="E463" s="316"/>
      <c r="F463" s="316"/>
      <c r="G463" s="316"/>
      <c r="H463" s="349"/>
      <c r="I463" s="349"/>
      <c r="K463" s="349"/>
      <c r="L463" s="349"/>
    </row>
    <row r="464" spans="1:12" ht="18.75">
      <c r="A464" s="458"/>
      <c r="B464" s="458"/>
      <c r="C464" s="316"/>
      <c r="D464" s="316"/>
      <c r="E464" s="316"/>
      <c r="F464" s="316"/>
      <c r="G464" s="316"/>
      <c r="H464" s="340"/>
      <c r="I464" s="340"/>
      <c r="K464" s="340"/>
      <c r="L464" s="340"/>
    </row>
    <row r="465" spans="1:12" ht="18.75">
      <c r="A465" s="456"/>
      <c r="B465" s="456"/>
      <c r="C465" s="351"/>
      <c r="D465" s="351"/>
      <c r="E465" s="351"/>
      <c r="F465" s="351"/>
      <c r="G465" s="351"/>
      <c r="H465" s="459"/>
      <c r="I465" s="459"/>
      <c r="K465" s="459"/>
      <c r="L465" s="459"/>
    </row>
    <row r="466" spans="1:12" ht="19.5">
      <c r="A466" s="462"/>
      <c r="B466" s="462"/>
      <c r="C466" s="351"/>
      <c r="D466" s="351"/>
      <c r="E466" s="351"/>
      <c r="F466" s="351"/>
      <c r="G466" s="351"/>
      <c r="H466" s="459"/>
      <c r="I466" s="459"/>
      <c r="K466" s="459"/>
      <c r="L466" s="459"/>
    </row>
    <row r="467" spans="1:12" ht="19.5">
      <c r="A467" s="462"/>
      <c r="B467" s="462"/>
      <c r="C467" s="351"/>
      <c r="D467" s="351"/>
      <c r="E467" s="351"/>
      <c r="F467" s="351"/>
      <c r="G467" s="351"/>
      <c r="H467" s="459"/>
      <c r="I467" s="459"/>
      <c r="K467" s="459"/>
      <c r="L467" s="459"/>
    </row>
    <row r="468" spans="1:12" ht="19.5">
      <c r="A468" s="462"/>
      <c r="B468" s="462"/>
      <c r="C468" s="316"/>
      <c r="D468" s="316"/>
      <c r="E468" s="316"/>
      <c r="F468" s="316"/>
      <c r="G468" s="316"/>
      <c r="H468" s="349"/>
      <c r="I468" s="349"/>
      <c r="K468" s="349"/>
      <c r="L468" s="349"/>
    </row>
    <row r="469" spans="1:12" ht="18.75">
      <c r="A469" s="348"/>
      <c r="B469" s="348"/>
      <c r="C469" s="316"/>
      <c r="D469" s="316"/>
      <c r="E469" s="316"/>
      <c r="F469" s="316"/>
      <c r="G469" s="316"/>
      <c r="H469" s="349"/>
      <c r="I469" s="349"/>
      <c r="K469" s="349"/>
      <c r="L469" s="349"/>
    </row>
    <row r="470" spans="1:12" ht="18.75">
      <c r="A470" s="458"/>
      <c r="B470" s="458"/>
      <c r="C470" s="316"/>
      <c r="D470" s="316"/>
      <c r="E470" s="316"/>
      <c r="F470" s="316"/>
      <c r="G470" s="316"/>
      <c r="H470" s="349"/>
      <c r="I470" s="349"/>
      <c r="K470" s="349"/>
      <c r="L470" s="349"/>
    </row>
    <row r="471" spans="1:12" ht="18.75">
      <c r="A471" s="458"/>
      <c r="B471" s="458"/>
      <c r="C471" s="316"/>
      <c r="D471" s="316"/>
      <c r="E471" s="316"/>
      <c r="F471" s="316"/>
      <c r="G471" s="316"/>
      <c r="H471" s="349"/>
      <c r="I471" s="349"/>
      <c r="K471" s="349"/>
      <c r="L471" s="349"/>
    </row>
    <row r="472" spans="1:12" ht="18.75">
      <c r="A472" s="458"/>
      <c r="B472" s="458"/>
      <c r="C472" s="316"/>
      <c r="D472" s="316"/>
      <c r="E472" s="316"/>
      <c r="F472" s="316"/>
      <c r="G472" s="316"/>
      <c r="H472" s="349"/>
      <c r="I472" s="349"/>
      <c r="K472" s="349"/>
      <c r="L472" s="349"/>
    </row>
    <row r="473" spans="1:12" ht="18.75">
      <c r="A473" s="458"/>
      <c r="B473" s="458"/>
      <c r="C473" s="316"/>
      <c r="D473" s="316"/>
      <c r="E473" s="316"/>
      <c r="F473" s="316"/>
      <c r="G473" s="316"/>
      <c r="H473" s="349"/>
      <c r="I473" s="349"/>
      <c r="K473" s="349"/>
      <c r="L473" s="349"/>
    </row>
    <row r="474" spans="1:12" ht="18.75">
      <c r="A474" s="458"/>
      <c r="B474" s="458"/>
      <c r="C474" s="316"/>
      <c r="D474" s="316"/>
      <c r="E474" s="316"/>
      <c r="F474" s="316"/>
      <c r="G474" s="316"/>
      <c r="H474" s="349"/>
      <c r="I474" s="349"/>
      <c r="K474" s="349"/>
      <c r="L474" s="349"/>
    </row>
    <row r="475" spans="1:12" ht="18.75">
      <c r="A475" s="458"/>
      <c r="B475" s="458"/>
      <c r="C475" s="316"/>
      <c r="D475" s="316"/>
      <c r="E475" s="316"/>
      <c r="F475" s="316"/>
      <c r="G475" s="316"/>
      <c r="H475" s="349"/>
      <c r="I475" s="349"/>
      <c r="K475" s="349"/>
      <c r="L475" s="349"/>
    </row>
    <row r="476" spans="1:12" ht="18.75">
      <c r="A476" s="458"/>
      <c r="B476" s="458"/>
      <c r="C476" s="316"/>
      <c r="D476" s="316"/>
      <c r="E476" s="316"/>
      <c r="F476" s="316"/>
      <c r="G476" s="316"/>
      <c r="H476" s="349"/>
      <c r="I476" s="349"/>
      <c r="K476" s="349"/>
      <c r="L476" s="349"/>
    </row>
    <row r="477" spans="1:12" ht="18.75">
      <c r="A477" s="458"/>
      <c r="B477" s="458"/>
      <c r="C477" s="316"/>
      <c r="D477" s="316"/>
      <c r="E477" s="316"/>
      <c r="F477" s="316"/>
      <c r="G477" s="316"/>
      <c r="H477" s="349"/>
      <c r="I477" s="349"/>
      <c r="K477" s="349"/>
      <c r="L477" s="349"/>
    </row>
    <row r="478" spans="1:12" ht="18.75">
      <c r="A478" s="458"/>
      <c r="B478" s="458"/>
      <c r="C478" s="316"/>
      <c r="D478" s="316"/>
      <c r="E478" s="316"/>
      <c r="F478" s="316"/>
      <c r="G478" s="316"/>
      <c r="H478" s="349"/>
      <c r="I478" s="349"/>
      <c r="K478" s="349"/>
      <c r="L478" s="349"/>
    </row>
    <row r="479" spans="1:12" ht="18.75">
      <c r="A479" s="458"/>
      <c r="B479" s="458"/>
      <c r="C479" s="316"/>
      <c r="D479" s="316"/>
      <c r="E479" s="316"/>
      <c r="F479" s="316"/>
      <c r="G479" s="316"/>
      <c r="H479" s="349"/>
      <c r="I479" s="349"/>
      <c r="K479" s="349"/>
      <c r="L479" s="349"/>
    </row>
    <row r="480" spans="1:12" ht="18.75">
      <c r="A480" s="458"/>
      <c r="B480" s="458"/>
      <c r="C480" s="316"/>
      <c r="D480" s="316"/>
      <c r="E480" s="316"/>
      <c r="F480" s="316"/>
      <c r="G480" s="316"/>
      <c r="H480" s="349"/>
      <c r="I480" s="349"/>
      <c r="K480" s="349"/>
      <c r="L480" s="349"/>
    </row>
    <row r="481" spans="1:12" ht="18.75">
      <c r="A481" s="458"/>
      <c r="B481" s="458"/>
      <c r="C481" s="316"/>
      <c r="D481" s="316"/>
      <c r="E481" s="316"/>
      <c r="F481" s="316"/>
      <c r="G481" s="316"/>
      <c r="H481" s="349"/>
      <c r="I481" s="349"/>
      <c r="K481" s="349"/>
      <c r="L481" s="349"/>
    </row>
    <row r="482" spans="1:12" ht="18.75">
      <c r="A482" s="458"/>
      <c r="B482" s="458"/>
      <c r="C482" s="316"/>
      <c r="D482" s="316"/>
      <c r="E482" s="316"/>
      <c r="F482" s="316"/>
      <c r="G482" s="316"/>
      <c r="H482" s="349"/>
      <c r="I482" s="349"/>
      <c r="K482" s="349"/>
      <c r="L482" s="349"/>
    </row>
    <row r="483" spans="1:12" ht="18.75">
      <c r="A483" s="458"/>
      <c r="B483" s="458"/>
      <c r="C483" s="316"/>
      <c r="D483" s="316"/>
      <c r="E483" s="316"/>
      <c r="F483" s="316"/>
      <c r="G483" s="316"/>
      <c r="H483" s="349"/>
      <c r="I483" s="349"/>
      <c r="K483" s="349"/>
      <c r="L483" s="349"/>
    </row>
    <row r="484" spans="1:12" ht="18.75">
      <c r="A484" s="458"/>
      <c r="B484" s="458"/>
      <c r="C484" s="316"/>
      <c r="D484" s="316"/>
      <c r="E484" s="316"/>
      <c r="F484" s="316"/>
      <c r="G484" s="316"/>
      <c r="H484" s="349"/>
      <c r="I484" s="349"/>
      <c r="K484" s="349"/>
      <c r="L484" s="349"/>
    </row>
    <row r="485" spans="1:12" ht="18.75">
      <c r="A485" s="458"/>
      <c r="B485" s="458"/>
      <c r="C485" s="316"/>
      <c r="D485" s="316"/>
      <c r="E485" s="316"/>
      <c r="F485" s="316"/>
      <c r="G485" s="316"/>
      <c r="H485" s="349"/>
      <c r="I485" s="349"/>
      <c r="K485" s="349"/>
      <c r="L485" s="349"/>
    </row>
    <row r="486" spans="1:12" ht="18.75">
      <c r="A486" s="458"/>
      <c r="B486" s="458"/>
      <c r="C486" s="316"/>
      <c r="D486" s="316"/>
      <c r="E486" s="316"/>
      <c r="F486" s="316"/>
      <c r="G486" s="316"/>
      <c r="H486" s="349"/>
      <c r="I486" s="349"/>
      <c r="K486" s="349"/>
      <c r="L486" s="349"/>
    </row>
    <row r="487" spans="1:12" ht="19.5">
      <c r="A487" s="462"/>
      <c r="B487" s="462"/>
      <c r="C487" s="351"/>
      <c r="D487" s="351"/>
      <c r="E487" s="351"/>
      <c r="F487" s="351"/>
      <c r="G487" s="351"/>
      <c r="H487" s="459"/>
      <c r="I487" s="459"/>
      <c r="K487" s="459"/>
      <c r="L487" s="459"/>
    </row>
    <row r="488" spans="1:12" ht="18.75">
      <c r="A488" s="457"/>
      <c r="B488" s="457"/>
      <c r="C488" s="316"/>
      <c r="D488" s="316"/>
      <c r="E488" s="316"/>
      <c r="F488" s="316"/>
      <c r="G488" s="316"/>
      <c r="H488" s="349"/>
      <c r="I488" s="349"/>
      <c r="K488" s="349"/>
      <c r="L488" s="349"/>
    </row>
    <row r="489" spans="1:12" ht="18.75">
      <c r="A489" s="458"/>
      <c r="B489" s="458"/>
      <c r="C489" s="316"/>
      <c r="D489" s="316"/>
      <c r="E489" s="316"/>
      <c r="F489" s="316"/>
      <c r="G489" s="316"/>
      <c r="H489" s="349"/>
      <c r="I489" s="349"/>
      <c r="K489" s="349"/>
      <c r="L489" s="349"/>
    </row>
    <row r="490" spans="1:12" ht="18.75">
      <c r="A490" s="458"/>
      <c r="B490" s="458"/>
      <c r="C490" s="316"/>
      <c r="D490" s="316"/>
      <c r="E490" s="316"/>
      <c r="F490" s="316"/>
      <c r="G490" s="316"/>
      <c r="H490" s="349"/>
      <c r="I490" s="349"/>
      <c r="K490" s="349"/>
      <c r="L490" s="349"/>
    </row>
    <row r="491" spans="1:12" ht="18.75">
      <c r="A491" s="456"/>
      <c r="B491" s="456"/>
      <c r="C491" s="351"/>
      <c r="D491" s="351"/>
      <c r="E491" s="351"/>
      <c r="F491" s="351"/>
      <c r="G491" s="351"/>
      <c r="H491" s="352"/>
      <c r="I491" s="352"/>
      <c r="K491" s="352"/>
      <c r="L491" s="352"/>
    </row>
    <row r="492" spans="1:12" ht="19.5">
      <c r="A492" s="462"/>
      <c r="B492" s="462"/>
      <c r="C492" s="316"/>
      <c r="D492" s="316"/>
      <c r="E492" s="316"/>
      <c r="F492" s="316"/>
      <c r="G492" s="316"/>
      <c r="H492" s="340"/>
      <c r="I492" s="340"/>
      <c r="K492" s="340"/>
      <c r="L492" s="340"/>
    </row>
    <row r="493" spans="1:12" ht="18.75">
      <c r="A493" s="458"/>
      <c r="B493" s="458"/>
      <c r="C493" s="316"/>
      <c r="D493" s="316"/>
      <c r="E493" s="316"/>
      <c r="F493" s="316"/>
      <c r="G493" s="316"/>
      <c r="H493" s="340"/>
      <c r="I493" s="340"/>
      <c r="K493" s="340"/>
      <c r="L493" s="340"/>
    </row>
    <row r="494" spans="1:12" ht="18.75">
      <c r="A494" s="348"/>
      <c r="B494" s="348"/>
      <c r="C494" s="316"/>
      <c r="D494" s="316"/>
      <c r="E494" s="316"/>
      <c r="F494" s="316"/>
      <c r="G494" s="316"/>
      <c r="H494" s="340"/>
      <c r="I494" s="340"/>
      <c r="K494" s="340"/>
      <c r="L494" s="340"/>
    </row>
    <row r="495" spans="1:12" ht="18.75">
      <c r="A495" s="348"/>
      <c r="B495" s="348"/>
      <c r="C495" s="316"/>
      <c r="D495" s="316"/>
      <c r="E495" s="316"/>
      <c r="F495" s="316"/>
      <c r="G495" s="316"/>
      <c r="H495" s="340"/>
      <c r="I495" s="340"/>
      <c r="K495" s="340"/>
      <c r="L495" s="340"/>
    </row>
    <row r="496" spans="1:12" ht="18.75">
      <c r="A496" s="348"/>
      <c r="B496" s="348"/>
      <c r="C496" s="316"/>
      <c r="D496" s="316"/>
      <c r="E496" s="316"/>
      <c r="F496" s="316"/>
      <c r="G496" s="316"/>
      <c r="H496" s="340"/>
      <c r="I496" s="340"/>
      <c r="K496" s="340"/>
      <c r="L496" s="340"/>
    </row>
    <row r="497" spans="1:12" ht="18.75">
      <c r="A497" s="348"/>
      <c r="B497" s="348"/>
      <c r="C497" s="316"/>
      <c r="D497" s="316"/>
      <c r="E497" s="316"/>
      <c r="F497" s="316"/>
      <c r="G497" s="316"/>
      <c r="H497" s="340"/>
      <c r="I497" s="340"/>
      <c r="K497" s="340"/>
      <c r="L497" s="340"/>
    </row>
    <row r="498" spans="1:12" ht="18.75">
      <c r="A498" s="467"/>
      <c r="B498" s="467"/>
      <c r="C498" s="316"/>
      <c r="D498" s="468"/>
      <c r="E498" s="468"/>
      <c r="F498" s="468"/>
      <c r="G498" s="316"/>
      <c r="H498" s="469"/>
      <c r="I498" s="469"/>
      <c r="K498" s="469"/>
      <c r="L498" s="469"/>
    </row>
    <row r="499" spans="1:12" ht="18.75">
      <c r="A499" s="467"/>
      <c r="B499" s="467"/>
      <c r="C499" s="316"/>
      <c r="D499" s="468"/>
      <c r="E499" s="468"/>
      <c r="F499" s="468"/>
      <c r="G499" s="316"/>
      <c r="H499" s="469"/>
      <c r="I499" s="469"/>
      <c r="K499" s="469"/>
      <c r="L499" s="469"/>
    </row>
    <row r="500" spans="1:12" ht="18.75">
      <c r="A500" s="470"/>
      <c r="B500" s="470"/>
      <c r="C500" s="316"/>
      <c r="D500" s="468"/>
      <c r="E500" s="468"/>
      <c r="F500" s="468"/>
      <c r="G500" s="316"/>
      <c r="H500" s="469"/>
      <c r="I500" s="469"/>
      <c r="K500" s="469"/>
      <c r="L500" s="469"/>
    </row>
    <row r="501" spans="1:12" ht="18.75">
      <c r="A501" s="470"/>
      <c r="B501" s="470"/>
      <c r="C501" s="316"/>
      <c r="D501" s="468"/>
      <c r="E501" s="468"/>
      <c r="F501" s="468"/>
      <c r="G501" s="316"/>
      <c r="H501" s="469"/>
      <c r="I501" s="469"/>
      <c r="K501" s="469"/>
      <c r="L501" s="469"/>
    </row>
    <row r="502" spans="1:12" ht="18.75">
      <c r="A502" s="471"/>
      <c r="B502" s="471"/>
      <c r="C502" s="316"/>
      <c r="D502" s="468"/>
      <c r="E502" s="468"/>
      <c r="F502" s="468"/>
      <c r="G502" s="316"/>
      <c r="H502" s="469"/>
      <c r="I502" s="469"/>
      <c r="K502" s="469"/>
      <c r="L502" s="469"/>
    </row>
    <row r="503" spans="1:12" ht="18.75">
      <c r="A503" s="471"/>
      <c r="B503" s="471"/>
      <c r="C503" s="316"/>
      <c r="D503" s="468"/>
      <c r="E503" s="468"/>
      <c r="F503" s="468"/>
      <c r="G503" s="316"/>
      <c r="H503" s="469"/>
      <c r="I503" s="469"/>
      <c r="K503" s="469"/>
      <c r="L503" s="469"/>
    </row>
    <row r="504" spans="1:12" ht="18.75">
      <c r="A504" s="472"/>
      <c r="B504" s="472"/>
      <c r="C504" s="316"/>
      <c r="D504" s="468"/>
      <c r="E504" s="468"/>
      <c r="F504" s="468"/>
      <c r="G504" s="316"/>
      <c r="H504" s="473"/>
      <c r="I504" s="473"/>
      <c r="K504" s="473"/>
      <c r="L504" s="473"/>
    </row>
    <row r="505" spans="1:12" ht="18.75">
      <c r="A505" s="471"/>
      <c r="B505" s="471"/>
      <c r="C505" s="316"/>
      <c r="D505" s="468"/>
      <c r="E505" s="468"/>
      <c r="F505" s="468"/>
      <c r="G505" s="316"/>
      <c r="H505" s="473"/>
      <c r="I505" s="473"/>
      <c r="K505" s="473"/>
      <c r="L505" s="473"/>
    </row>
    <row r="506" spans="1:12" ht="18.75">
      <c r="A506" s="471"/>
      <c r="B506" s="471"/>
      <c r="C506" s="316"/>
      <c r="D506" s="468"/>
      <c r="E506" s="468"/>
      <c r="F506" s="468"/>
      <c r="G506" s="316"/>
      <c r="H506" s="473"/>
      <c r="I506" s="473"/>
      <c r="K506" s="473"/>
      <c r="L506" s="473"/>
    </row>
    <row r="507" spans="1:12" ht="18.75">
      <c r="A507" s="471"/>
      <c r="B507" s="471"/>
      <c r="C507" s="316"/>
      <c r="D507" s="468"/>
      <c r="E507" s="468"/>
      <c r="F507" s="468"/>
      <c r="G507" s="316"/>
      <c r="H507" s="473"/>
      <c r="I507" s="473"/>
      <c r="K507" s="473"/>
      <c r="L507" s="473"/>
    </row>
    <row r="508" spans="1:12" ht="18.75">
      <c r="A508" s="471"/>
      <c r="B508" s="471"/>
      <c r="C508" s="316"/>
      <c r="D508" s="468"/>
      <c r="E508" s="468"/>
      <c r="F508" s="468"/>
      <c r="G508" s="316"/>
      <c r="H508" s="469"/>
      <c r="I508" s="469"/>
      <c r="K508" s="469"/>
      <c r="L508" s="469"/>
    </row>
    <row r="509" spans="1:12" ht="18.75">
      <c r="A509" s="471"/>
      <c r="B509" s="471"/>
      <c r="C509" s="316"/>
      <c r="D509" s="468"/>
      <c r="E509" s="468"/>
      <c r="F509" s="468"/>
      <c r="G509" s="316"/>
      <c r="H509" s="473"/>
      <c r="I509" s="473"/>
      <c r="K509" s="473"/>
      <c r="L509" s="473"/>
    </row>
    <row r="510" spans="1:12" ht="18.75">
      <c r="A510" s="471"/>
      <c r="B510" s="471"/>
      <c r="C510" s="316"/>
      <c r="D510" s="468"/>
      <c r="E510" s="468"/>
      <c r="F510" s="468"/>
      <c r="G510" s="316"/>
      <c r="H510" s="473"/>
      <c r="I510" s="473"/>
      <c r="K510" s="473"/>
      <c r="L510" s="473"/>
    </row>
    <row r="511" spans="1:12" s="343" customFormat="1" ht="18.75">
      <c r="A511" s="350"/>
      <c r="B511" s="350"/>
      <c r="C511" s="351"/>
      <c r="D511" s="351"/>
      <c r="E511" s="351"/>
      <c r="F511" s="351"/>
      <c r="G511" s="351"/>
      <c r="H511" s="459"/>
      <c r="I511" s="459"/>
      <c r="K511" s="459"/>
      <c r="L511" s="459"/>
    </row>
    <row r="512" spans="1:12" ht="18.75">
      <c r="A512" s="456"/>
      <c r="B512" s="456"/>
      <c r="C512" s="351"/>
      <c r="D512" s="351"/>
      <c r="E512" s="351"/>
      <c r="F512" s="351"/>
      <c r="G512" s="351"/>
      <c r="H512" s="459"/>
      <c r="I512" s="459"/>
      <c r="K512" s="459"/>
      <c r="L512" s="459"/>
    </row>
    <row r="513" spans="1:12" ht="19.5">
      <c r="A513" s="462"/>
      <c r="B513" s="462"/>
      <c r="C513" s="351"/>
      <c r="D513" s="351"/>
      <c r="E513" s="351"/>
      <c r="F513" s="474"/>
      <c r="G513" s="351"/>
      <c r="H513" s="459"/>
      <c r="I513" s="459"/>
      <c r="K513" s="459"/>
      <c r="L513" s="459"/>
    </row>
    <row r="514" spans="1:12" ht="19.5">
      <c r="A514" s="462"/>
      <c r="B514" s="462"/>
      <c r="C514" s="316"/>
      <c r="D514" s="316"/>
      <c r="E514" s="316"/>
      <c r="F514" s="475"/>
      <c r="G514" s="316"/>
      <c r="H514" s="349"/>
      <c r="I514" s="349"/>
      <c r="K514" s="349"/>
      <c r="L514" s="349"/>
    </row>
    <row r="515" spans="1:12" ht="18.75">
      <c r="A515" s="457"/>
      <c r="B515" s="457"/>
      <c r="C515" s="316"/>
      <c r="D515" s="316"/>
      <c r="E515" s="316"/>
      <c r="F515" s="475"/>
      <c r="G515" s="316"/>
      <c r="H515" s="349"/>
      <c r="I515" s="349"/>
      <c r="K515" s="349"/>
      <c r="L515" s="349"/>
    </row>
    <row r="516" spans="1:12" ht="18.75">
      <c r="A516" s="456"/>
      <c r="B516" s="456"/>
      <c r="C516" s="351"/>
      <c r="D516" s="351"/>
      <c r="E516" s="351"/>
      <c r="F516" s="351"/>
      <c r="G516" s="351"/>
      <c r="H516" s="459"/>
      <c r="I516" s="459"/>
      <c r="K516" s="459"/>
      <c r="L516" s="459"/>
    </row>
    <row r="517" spans="1:12" ht="18.75">
      <c r="A517" s="456"/>
      <c r="B517" s="456"/>
      <c r="C517" s="351"/>
      <c r="D517" s="351"/>
      <c r="E517" s="351"/>
      <c r="F517" s="351"/>
      <c r="G517" s="351"/>
      <c r="H517" s="459"/>
      <c r="I517" s="459"/>
      <c r="K517" s="459"/>
      <c r="L517" s="459"/>
    </row>
    <row r="518" spans="1:12" ht="19.5">
      <c r="A518" s="462"/>
      <c r="B518" s="462"/>
      <c r="C518" s="316"/>
      <c r="D518" s="316"/>
      <c r="E518" s="316"/>
      <c r="F518" s="316"/>
      <c r="G518" s="316"/>
      <c r="H518" s="349"/>
      <c r="I518" s="349"/>
      <c r="K518" s="349"/>
      <c r="L518" s="349"/>
    </row>
    <row r="519" spans="1:12" ht="19.5">
      <c r="A519" s="462"/>
      <c r="B519" s="462"/>
      <c r="C519" s="316"/>
      <c r="D519" s="316"/>
      <c r="E519" s="316"/>
      <c r="F519" s="316"/>
      <c r="G519" s="316"/>
      <c r="H519" s="349"/>
      <c r="I519" s="349"/>
      <c r="K519" s="349"/>
      <c r="L519" s="349"/>
    </row>
    <row r="520" spans="1:12" ht="18.75">
      <c r="A520" s="457"/>
      <c r="B520" s="457"/>
      <c r="C520" s="316"/>
      <c r="D520" s="316"/>
      <c r="E520" s="316"/>
      <c r="F520" s="316"/>
      <c r="G520" s="316"/>
      <c r="H520" s="349"/>
      <c r="I520" s="349"/>
      <c r="K520" s="349"/>
      <c r="L520" s="349"/>
    </row>
    <row r="521" spans="1:12" ht="18.75">
      <c r="A521" s="350"/>
      <c r="B521" s="350"/>
      <c r="C521" s="351"/>
      <c r="D521" s="351"/>
      <c r="E521" s="351"/>
      <c r="F521" s="476"/>
      <c r="G521" s="351"/>
      <c r="H521" s="459"/>
      <c r="I521" s="459"/>
      <c r="K521" s="459"/>
      <c r="L521" s="459"/>
    </row>
    <row r="522" spans="1:12" ht="18.75">
      <c r="A522" s="350"/>
      <c r="B522" s="350"/>
      <c r="C522" s="351"/>
      <c r="D522" s="351"/>
      <c r="E522" s="351"/>
      <c r="F522" s="351"/>
      <c r="G522" s="351"/>
      <c r="H522" s="459"/>
      <c r="I522" s="459"/>
      <c r="K522" s="459"/>
      <c r="L522" s="459"/>
    </row>
    <row r="523" spans="1:12" ht="18.75">
      <c r="A523" s="350"/>
      <c r="B523" s="350"/>
      <c r="C523" s="351"/>
      <c r="D523" s="351"/>
      <c r="E523" s="351"/>
      <c r="F523" s="351"/>
      <c r="G523" s="351"/>
      <c r="H523" s="459"/>
      <c r="I523" s="459"/>
      <c r="K523" s="459"/>
      <c r="L523" s="459"/>
    </row>
    <row r="524" spans="1:12" ht="19.5">
      <c r="A524" s="462"/>
      <c r="B524" s="462"/>
      <c r="C524" s="316"/>
      <c r="D524" s="316"/>
      <c r="E524" s="316"/>
      <c r="F524" s="316"/>
      <c r="G524" s="316"/>
      <c r="H524" s="349"/>
      <c r="I524" s="349"/>
      <c r="K524" s="349"/>
      <c r="L524" s="349"/>
    </row>
    <row r="525" spans="1:12" ht="18.75">
      <c r="A525" s="457"/>
      <c r="B525" s="457"/>
      <c r="C525" s="316"/>
      <c r="D525" s="316"/>
      <c r="E525" s="316"/>
      <c r="F525" s="316"/>
      <c r="G525" s="316"/>
      <c r="H525" s="349"/>
      <c r="I525" s="349"/>
      <c r="K525" s="349"/>
      <c r="L525" s="349"/>
    </row>
    <row r="526" spans="1:12" ht="18.75">
      <c r="A526" s="458"/>
      <c r="B526" s="458"/>
      <c r="C526" s="316"/>
      <c r="D526" s="316"/>
      <c r="E526" s="316"/>
      <c r="F526" s="316"/>
      <c r="G526" s="316"/>
      <c r="H526" s="349"/>
      <c r="I526" s="349"/>
      <c r="K526" s="349"/>
      <c r="L526" s="349"/>
    </row>
    <row r="527" spans="1:12" ht="18.75">
      <c r="A527" s="458"/>
      <c r="B527" s="458"/>
      <c r="C527" s="316"/>
      <c r="D527" s="316"/>
      <c r="E527" s="316"/>
      <c r="F527" s="316"/>
      <c r="G527" s="316"/>
      <c r="H527" s="349"/>
      <c r="I527" s="349"/>
      <c r="K527" s="349"/>
      <c r="L527" s="349"/>
    </row>
    <row r="528" spans="1:12" ht="18.75">
      <c r="A528" s="458"/>
      <c r="B528" s="458"/>
      <c r="C528" s="316"/>
      <c r="D528" s="316"/>
      <c r="E528" s="316"/>
      <c r="F528" s="316"/>
      <c r="G528" s="316"/>
      <c r="H528" s="349"/>
      <c r="I528" s="349"/>
      <c r="K528" s="349"/>
      <c r="L528" s="349"/>
    </row>
    <row r="529" spans="1:12" ht="18.75">
      <c r="A529" s="460"/>
      <c r="B529" s="460"/>
      <c r="C529" s="316"/>
      <c r="D529" s="316"/>
      <c r="E529" s="316"/>
      <c r="F529" s="316"/>
      <c r="G529" s="316"/>
      <c r="H529" s="349"/>
      <c r="I529" s="349"/>
      <c r="K529" s="349"/>
      <c r="L529" s="349"/>
    </row>
    <row r="530" spans="1:12" ht="18.75">
      <c r="A530" s="458"/>
      <c r="B530" s="458"/>
      <c r="C530" s="316"/>
      <c r="D530" s="316"/>
      <c r="E530" s="316"/>
      <c r="F530" s="316"/>
      <c r="G530" s="316"/>
      <c r="H530" s="349"/>
      <c r="I530" s="349"/>
      <c r="K530" s="349"/>
      <c r="L530" s="349"/>
    </row>
    <row r="531" spans="1:12" ht="18.75">
      <c r="A531" s="458"/>
      <c r="B531" s="458"/>
      <c r="C531" s="316"/>
      <c r="D531" s="316"/>
      <c r="E531" s="316"/>
      <c r="F531" s="316"/>
      <c r="G531" s="316"/>
      <c r="H531" s="349"/>
      <c r="I531" s="349"/>
      <c r="K531" s="349"/>
      <c r="L531" s="349"/>
    </row>
    <row r="532" spans="1:12" ht="18.75">
      <c r="A532" s="458"/>
      <c r="B532" s="458"/>
      <c r="C532" s="316"/>
      <c r="D532" s="316"/>
      <c r="E532" s="316"/>
      <c r="F532" s="316"/>
      <c r="G532" s="316"/>
      <c r="H532" s="349"/>
      <c r="I532" s="349"/>
      <c r="K532" s="349"/>
      <c r="L532" s="349"/>
    </row>
    <row r="533" spans="1:12" s="343" customFormat="1" ht="18.75">
      <c r="A533" s="350"/>
      <c r="B533" s="350"/>
      <c r="C533" s="316"/>
      <c r="D533" s="316"/>
      <c r="E533" s="316"/>
      <c r="F533" s="316"/>
      <c r="G533" s="316"/>
      <c r="H533" s="349"/>
      <c r="I533" s="349"/>
      <c r="K533" s="349"/>
      <c r="L533" s="349"/>
    </row>
    <row r="534" spans="1:12" s="343" customFormat="1" ht="19.5">
      <c r="A534" s="462"/>
      <c r="B534" s="462"/>
      <c r="C534" s="316"/>
      <c r="D534" s="316"/>
      <c r="E534" s="316"/>
      <c r="F534" s="477"/>
      <c r="G534" s="316"/>
      <c r="H534" s="349"/>
      <c r="I534" s="349"/>
      <c r="K534" s="349"/>
      <c r="L534" s="349"/>
    </row>
    <row r="535" spans="1:12" s="343" customFormat="1" ht="18.75">
      <c r="A535" s="457"/>
      <c r="B535" s="457"/>
      <c r="C535" s="316"/>
      <c r="D535" s="316"/>
      <c r="E535" s="316"/>
      <c r="F535" s="316"/>
      <c r="G535" s="316"/>
      <c r="H535" s="349"/>
      <c r="I535" s="349"/>
      <c r="K535" s="349"/>
      <c r="L535" s="349"/>
    </row>
    <row r="536" spans="1:12" s="343" customFormat="1" ht="18.75">
      <c r="A536" s="458"/>
      <c r="B536" s="458"/>
      <c r="C536" s="316"/>
      <c r="D536" s="316"/>
      <c r="E536" s="316"/>
      <c r="F536" s="316"/>
      <c r="G536" s="316"/>
      <c r="H536" s="349"/>
      <c r="I536" s="349"/>
      <c r="K536" s="349"/>
      <c r="L536" s="349"/>
    </row>
    <row r="537" spans="1:12" s="343" customFormat="1" ht="18.75">
      <c r="A537" s="458"/>
      <c r="B537" s="458"/>
      <c r="C537" s="316"/>
      <c r="D537" s="316"/>
      <c r="E537" s="316"/>
      <c r="F537" s="316"/>
      <c r="G537" s="316"/>
      <c r="H537" s="349"/>
      <c r="I537" s="349"/>
      <c r="K537" s="349"/>
      <c r="L537" s="349"/>
    </row>
    <row r="538" spans="1:12" s="343" customFormat="1" ht="18.75">
      <c r="A538" s="458"/>
      <c r="B538" s="458"/>
      <c r="C538" s="316"/>
      <c r="D538" s="316"/>
      <c r="E538" s="316"/>
      <c r="F538" s="316"/>
      <c r="G538" s="316"/>
      <c r="H538" s="349"/>
      <c r="I538" s="349"/>
      <c r="K538" s="349"/>
      <c r="L538" s="349"/>
    </row>
    <row r="539" spans="1:12" ht="18.75">
      <c r="A539" s="478"/>
      <c r="B539" s="478"/>
      <c r="C539" s="478"/>
      <c r="D539" s="479"/>
      <c r="E539" s="479"/>
      <c r="F539" s="478"/>
      <c r="G539" s="478"/>
      <c r="H539" s="317"/>
      <c r="I539" s="317"/>
      <c r="K539" s="317"/>
      <c r="L539" s="317"/>
    </row>
    <row r="540" spans="1:12" ht="18.75">
      <c r="A540" s="478"/>
      <c r="B540" s="478"/>
      <c r="C540" s="478"/>
      <c r="D540" s="479"/>
      <c r="E540" s="479"/>
      <c r="F540" s="478"/>
      <c r="G540" s="478"/>
      <c r="H540" s="317"/>
      <c r="I540" s="317"/>
      <c r="K540" s="317"/>
      <c r="L540" s="317"/>
    </row>
    <row r="541" spans="1:12" ht="18.75">
      <c r="A541" s="478"/>
      <c r="B541" s="478"/>
      <c r="C541" s="478"/>
      <c r="D541" s="479"/>
      <c r="E541" s="479"/>
      <c r="F541" s="478"/>
      <c r="G541" s="478"/>
      <c r="H541" s="480"/>
      <c r="I541" s="480"/>
      <c r="K541" s="480"/>
      <c r="L541" s="480"/>
    </row>
    <row r="542" spans="1:12" ht="18.75">
      <c r="A542" s="478"/>
      <c r="B542" s="478"/>
      <c r="C542" s="478"/>
      <c r="D542" s="479"/>
      <c r="E542" s="479"/>
      <c r="F542" s="478"/>
      <c r="G542" s="478"/>
      <c r="H542" s="317"/>
      <c r="I542" s="317"/>
      <c r="K542" s="317"/>
      <c r="L542" s="317"/>
    </row>
    <row r="543" spans="1:12" ht="18.75">
      <c r="A543" s="478"/>
      <c r="B543" s="478"/>
      <c r="C543" s="478"/>
      <c r="D543" s="479"/>
      <c r="E543" s="479"/>
      <c r="F543" s="478"/>
      <c r="G543" s="478"/>
      <c r="H543" s="317"/>
      <c r="I543" s="317"/>
      <c r="K543" s="317"/>
      <c r="L543" s="317"/>
    </row>
    <row r="544" spans="1:12" ht="18.75">
      <c r="A544" s="478"/>
      <c r="B544" s="478"/>
      <c r="C544" s="478"/>
      <c r="D544" s="479"/>
      <c r="E544" s="479"/>
      <c r="F544" s="478"/>
      <c r="G544" s="478"/>
      <c r="H544" s="317"/>
      <c r="I544" s="317"/>
      <c r="K544" s="317"/>
      <c r="L544" s="317"/>
    </row>
    <row r="545" spans="1:12" ht="18.75">
      <c r="A545" s="478"/>
      <c r="B545" s="478"/>
      <c r="C545" s="478"/>
      <c r="D545" s="479"/>
      <c r="E545" s="479"/>
      <c r="F545" s="478"/>
      <c r="G545" s="478"/>
      <c r="H545" s="317"/>
      <c r="I545" s="317"/>
      <c r="K545" s="317"/>
      <c r="L545" s="317"/>
    </row>
    <row r="546" spans="1:12" ht="18.75">
      <c r="A546" s="478"/>
      <c r="B546" s="478"/>
      <c r="C546" s="478"/>
      <c r="D546" s="479"/>
      <c r="E546" s="479"/>
      <c r="F546" s="478"/>
      <c r="G546" s="478"/>
      <c r="H546" s="317"/>
      <c r="I546" s="317"/>
      <c r="K546" s="317"/>
      <c r="L546" s="317"/>
    </row>
    <row r="547" spans="1:12" ht="18.75">
      <c r="A547" s="478"/>
      <c r="B547" s="478"/>
      <c r="C547" s="478"/>
      <c r="D547" s="479"/>
      <c r="E547" s="479"/>
      <c r="F547" s="478"/>
      <c r="G547" s="478"/>
      <c r="H547" s="317"/>
      <c r="I547" s="317"/>
      <c r="K547" s="317"/>
      <c r="L547" s="317"/>
    </row>
    <row r="548" spans="1:12" ht="18.75">
      <c r="A548" s="478"/>
      <c r="B548" s="478"/>
      <c r="C548" s="478"/>
      <c r="D548" s="479"/>
      <c r="E548" s="479"/>
      <c r="F548" s="478"/>
      <c r="G548" s="478"/>
      <c r="H548" s="317"/>
      <c r="I548" s="317"/>
      <c r="K548" s="317"/>
      <c r="L548" s="317"/>
    </row>
    <row r="549" spans="1:12" ht="18.75">
      <c r="A549" s="478"/>
      <c r="B549" s="478"/>
      <c r="C549" s="478"/>
      <c r="D549" s="479"/>
      <c r="E549" s="479"/>
      <c r="F549" s="478"/>
      <c r="G549" s="478"/>
      <c r="H549" s="317"/>
      <c r="I549" s="317"/>
      <c r="K549" s="317"/>
      <c r="L549" s="317"/>
    </row>
    <row r="550" spans="1:12" ht="18.75">
      <c r="A550" s="478"/>
      <c r="B550" s="478"/>
      <c r="C550" s="478"/>
      <c r="D550" s="479"/>
      <c r="E550" s="479"/>
      <c r="F550" s="478"/>
      <c r="G550" s="478"/>
      <c r="H550" s="317"/>
      <c r="I550" s="317"/>
      <c r="K550" s="317"/>
      <c r="L550" s="317"/>
    </row>
    <row r="551" spans="1:12" ht="18.75">
      <c r="A551" s="478"/>
      <c r="B551" s="478"/>
      <c r="C551" s="478"/>
      <c r="D551" s="479"/>
      <c r="E551" s="479"/>
      <c r="F551" s="478"/>
      <c r="G551" s="478"/>
      <c r="H551" s="317"/>
      <c r="I551" s="317"/>
      <c r="K551" s="317"/>
      <c r="L551" s="317"/>
    </row>
    <row r="552" spans="1:12" ht="18.75">
      <c r="A552" s="478"/>
      <c r="B552" s="478"/>
      <c r="C552" s="478"/>
      <c r="D552" s="479"/>
      <c r="E552" s="479"/>
      <c r="F552" s="478"/>
      <c r="G552" s="478"/>
      <c r="H552" s="317"/>
      <c r="I552" s="317"/>
      <c r="K552" s="317"/>
      <c r="L552" s="317"/>
    </row>
    <row r="553" spans="1:12" ht="18.75">
      <c r="A553" s="478"/>
      <c r="B553" s="478"/>
      <c r="C553" s="478"/>
      <c r="D553" s="479"/>
      <c r="E553" s="479"/>
      <c r="F553" s="478"/>
      <c r="G553" s="478"/>
      <c r="H553" s="317"/>
      <c r="I553" s="317"/>
      <c r="K553" s="317"/>
      <c r="L553" s="317"/>
    </row>
    <row r="554" spans="1:12" ht="18.75">
      <c r="A554" s="478"/>
      <c r="B554" s="478"/>
      <c r="C554" s="478"/>
      <c r="D554" s="479"/>
      <c r="E554" s="479"/>
      <c r="F554" s="478"/>
      <c r="G554" s="478"/>
      <c r="H554" s="317"/>
      <c r="I554" s="317"/>
      <c r="K554" s="317"/>
      <c r="L554" s="317"/>
    </row>
    <row r="555" spans="1:12" ht="18.75">
      <c r="A555" s="478"/>
      <c r="B555" s="478"/>
      <c r="C555" s="478"/>
      <c r="D555" s="479"/>
      <c r="E555" s="479"/>
      <c r="F555" s="478"/>
      <c r="G555" s="478"/>
      <c r="H555" s="317"/>
      <c r="I555" s="317"/>
      <c r="K555" s="317"/>
      <c r="L555" s="317"/>
    </row>
    <row r="556" spans="1:12" ht="18.75">
      <c r="A556" s="478"/>
      <c r="B556" s="478"/>
      <c r="C556" s="478"/>
      <c r="D556" s="479"/>
      <c r="E556" s="479"/>
      <c r="F556" s="478"/>
      <c r="G556" s="478"/>
      <c r="H556" s="317"/>
      <c r="I556" s="317"/>
      <c r="K556" s="317"/>
      <c r="L556" s="317"/>
    </row>
    <row r="557" spans="1:12" ht="18.75">
      <c r="A557" s="478"/>
      <c r="B557" s="478"/>
      <c r="C557" s="478"/>
      <c r="D557" s="479"/>
      <c r="E557" s="479"/>
      <c r="F557" s="478"/>
      <c r="G557" s="478"/>
      <c r="H557" s="317"/>
      <c r="I557" s="317"/>
      <c r="K557" s="317"/>
      <c r="L557" s="317"/>
    </row>
    <row r="558" spans="1:12" ht="18.75">
      <c r="A558" s="478"/>
      <c r="B558" s="478"/>
      <c r="C558" s="478"/>
      <c r="D558" s="479"/>
      <c r="E558" s="479"/>
      <c r="F558" s="478"/>
      <c r="G558" s="478"/>
      <c r="H558" s="317"/>
      <c r="I558" s="317"/>
      <c r="K558" s="317"/>
      <c r="L558" s="317"/>
    </row>
    <row r="559" spans="1:12" ht="18.75">
      <c r="A559" s="478"/>
      <c r="B559" s="478"/>
      <c r="C559" s="478"/>
      <c r="D559" s="479"/>
      <c r="E559" s="479"/>
      <c r="F559" s="478"/>
      <c r="G559" s="478"/>
      <c r="H559" s="317"/>
      <c r="I559" s="317"/>
      <c r="K559" s="317"/>
      <c r="L559" s="317"/>
    </row>
    <row r="560" spans="1:12" ht="18.75">
      <c r="A560" s="478"/>
      <c r="B560" s="478"/>
      <c r="C560" s="478"/>
      <c r="D560" s="479"/>
      <c r="E560" s="479"/>
      <c r="F560" s="478"/>
      <c r="G560" s="478"/>
      <c r="H560" s="317"/>
      <c r="I560" s="317"/>
      <c r="K560" s="317"/>
      <c r="L560" s="317"/>
    </row>
    <row r="561" spans="1:12" ht="18.75">
      <c r="A561" s="478"/>
      <c r="B561" s="478"/>
      <c r="C561" s="478"/>
      <c r="D561" s="479"/>
      <c r="E561" s="479"/>
      <c r="F561" s="478"/>
      <c r="G561" s="478"/>
      <c r="H561" s="317"/>
      <c r="I561" s="317"/>
      <c r="K561" s="317"/>
      <c r="L561" s="317"/>
    </row>
    <row r="562" spans="1:12" ht="18.75">
      <c r="A562" s="478"/>
      <c r="B562" s="478"/>
      <c r="C562" s="478"/>
      <c r="D562" s="479"/>
      <c r="E562" s="479"/>
      <c r="F562" s="478"/>
      <c r="G562" s="478"/>
      <c r="H562" s="317"/>
      <c r="I562" s="317"/>
      <c r="K562" s="317"/>
      <c r="L562" s="317"/>
    </row>
    <row r="563" spans="1:12" ht="18.75">
      <c r="A563" s="478"/>
      <c r="B563" s="478"/>
      <c r="C563" s="478"/>
      <c r="D563" s="479"/>
      <c r="E563" s="479"/>
      <c r="F563" s="478"/>
      <c r="G563" s="478"/>
      <c r="H563" s="317"/>
      <c r="I563" s="317"/>
      <c r="K563" s="317"/>
      <c r="L563" s="317"/>
    </row>
    <row r="564" spans="1:12" ht="18.75">
      <c r="A564" s="478"/>
      <c r="B564" s="478"/>
      <c r="C564" s="478"/>
      <c r="D564" s="479"/>
      <c r="E564" s="479"/>
      <c r="F564" s="478"/>
      <c r="G564" s="478"/>
      <c r="H564" s="317"/>
      <c r="I564" s="317"/>
      <c r="K564" s="317"/>
      <c r="L564" s="317"/>
    </row>
    <row r="565" spans="1:12" ht="18.75">
      <c r="A565" s="478"/>
      <c r="B565" s="478"/>
      <c r="C565" s="478"/>
      <c r="D565" s="479"/>
      <c r="E565" s="479"/>
      <c r="F565" s="478"/>
      <c r="G565" s="478"/>
      <c r="H565" s="317"/>
      <c r="I565" s="317"/>
      <c r="K565" s="317"/>
      <c r="L565" s="317"/>
    </row>
    <row r="566" spans="1:12" ht="18.75">
      <c r="A566" s="478"/>
      <c r="B566" s="478"/>
      <c r="C566" s="478"/>
      <c r="D566" s="479"/>
      <c r="E566" s="479"/>
      <c r="F566" s="478"/>
      <c r="G566" s="478"/>
      <c r="H566" s="317"/>
      <c r="I566" s="317"/>
      <c r="K566" s="317"/>
      <c r="L566" s="317"/>
    </row>
    <row r="567" spans="1:12" ht="18.75">
      <c r="A567" s="478"/>
      <c r="B567" s="478"/>
      <c r="C567" s="478"/>
      <c r="D567" s="479"/>
      <c r="E567" s="479"/>
      <c r="F567" s="478"/>
      <c r="G567" s="478"/>
      <c r="H567" s="317"/>
      <c r="I567" s="317"/>
      <c r="K567" s="317"/>
      <c r="L567" s="317"/>
    </row>
    <row r="568" spans="1:12" ht="18.75">
      <c r="A568" s="478"/>
      <c r="B568" s="478"/>
      <c r="C568" s="478"/>
      <c r="D568" s="479"/>
      <c r="E568" s="479"/>
      <c r="F568" s="478"/>
      <c r="G568" s="478"/>
      <c r="H568" s="317"/>
      <c r="I568" s="317"/>
      <c r="K568" s="317"/>
      <c r="L568" s="317"/>
    </row>
    <row r="569" spans="1:12" ht="18">
      <c r="A569" s="343"/>
      <c r="B569" s="343"/>
      <c r="D569" s="481"/>
      <c r="E569" s="481"/>
      <c r="F569" s="343"/>
      <c r="G569" s="343"/>
      <c r="H569" s="482"/>
      <c r="I569" s="482"/>
      <c r="K569" s="482"/>
      <c r="L569" s="482"/>
    </row>
    <row r="570" spans="1:12" ht="18">
      <c r="A570" s="343"/>
      <c r="B570" s="343"/>
      <c r="D570" s="481"/>
      <c r="E570" s="481"/>
      <c r="F570" s="343"/>
      <c r="G570" s="343"/>
      <c r="H570" s="482"/>
      <c r="I570" s="482"/>
      <c r="K570" s="482"/>
      <c r="L570" s="482"/>
    </row>
    <row r="571" spans="1:12" ht="18">
      <c r="A571" s="343"/>
      <c r="B571" s="343"/>
      <c r="D571" s="481"/>
      <c r="E571" s="481"/>
      <c r="F571" s="343"/>
      <c r="G571" s="343"/>
      <c r="H571" s="482"/>
      <c r="I571" s="482"/>
      <c r="K571" s="482"/>
      <c r="L571" s="482"/>
    </row>
  </sheetData>
  <sheetProtection/>
  <mergeCells count="18">
    <mergeCell ref="F14:K14"/>
    <mergeCell ref="F20:L20"/>
    <mergeCell ref="F21:K21"/>
    <mergeCell ref="F22:K22"/>
    <mergeCell ref="F15:L15"/>
    <mergeCell ref="F16:K16"/>
    <mergeCell ref="F17:K17"/>
    <mergeCell ref="F19:H19"/>
    <mergeCell ref="A24:I24"/>
    <mergeCell ref="A26:A27"/>
    <mergeCell ref="C26:G26"/>
    <mergeCell ref="N26:O26"/>
    <mergeCell ref="P26:Q26"/>
    <mergeCell ref="D2:I2"/>
    <mergeCell ref="D3:J3"/>
    <mergeCell ref="D4:K4"/>
    <mergeCell ref="D5:J5"/>
    <mergeCell ref="D6:I6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568"/>
  <sheetViews>
    <sheetView view="pageBreakPreview" zoomScale="90" zoomScaleSheetLayoutView="90" workbookViewId="0" topLeftCell="A14">
      <selection activeCell="A19" sqref="A19"/>
    </sheetView>
  </sheetViews>
  <sheetFormatPr defaultColWidth="9.00390625" defaultRowHeight="12.75"/>
  <cols>
    <col min="1" max="1" width="46.625" style="404" customWidth="1"/>
    <col min="2" max="2" width="5.625" style="404" hidden="1" customWidth="1"/>
    <col min="3" max="3" width="11.00390625" style="491" hidden="1" customWidth="1"/>
    <col min="4" max="4" width="6.625" style="487" customWidth="1"/>
    <col min="5" max="5" width="6.125" style="487" customWidth="1"/>
    <col min="6" max="6" width="13.125" style="404" customWidth="1"/>
    <col min="7" max="7" width="6.625" style="404" customWidth="1"/>
    <col min="8" max="8" width="9.75390625" style="490" customWidth="1"/>
    <col min="9" max="9" width="9.125" style="490" customWidth="1"/>
    <col min="10" max="13" width="9.125" style="404" customWidth="1"/>
    <col min="14" max="16384" width="9.125" style="404" customWidth="1"/>
  </cols>
  <sheetData>
    <row r="1" spans="4:7" s="82" customFormat="1" ht="47.25" customHeight="1" hidden="1">
      <c r="D1" s="83"/>
      <c r="G1" s="231"/>
    </row>
    <row r="2" spans="4:9" s="82" customFormat="1" ht="15" customHeight="1" hidden="1">
      <c r="D2" s="720" t="s">
        <v>85</v>
      </c>
      <c r="E2" s="693"/>
      <c r="F2" s="693"/>
      <c r="G2" s="693"/>
      <c r="H2" s="693"/>
      <c r="I2" s="693"/>
    </row>
    <row r="3" spans="4:9" s="82" customFormat="1" ht="12.75" customHeight="1" hidden="1">
      <c r="D3" s="721" t="s">
        <v>264</v>
      </c>
      <c r="E3" s="712"/>
      <c r="F3" s="712"/>
      <c r="G3" s="712"/>
      <c r="H3" s="712"/>
      <c r="I3" s="712"/>
    </row>
    <row r="4" spans="4:9" s="82" customFormat="1" ht="15" customHeight="1" hidden="1">
      <c r="D4" s="720"/>
      <c r="E4" s="711"/>
      <c r="F4" s="711"/>
      <c r="G4" s="711"/>
      <c r="H4" s="711"/>
      <c r="I4" s="711"/>
    </row>
    <row r="5" spans="4:9" s="82" customFormat="1" ht="15" customHeight="1" hidden="1">
      <c r="D5" s="720" t="s">
        <v>521</v>
      </c>
      <c r="E5" s="711"/>
      <c r="F5" s="711"/>
      <c r="G5" s="711"/>
      <c r="H5" s="711"/>
      <c r="I5" s="711"/>
    </row>
    <row r="6" spans="4:9" s="82" customFormat="1" ht="15" customHeight="1" hidden="1">
      <c r="D6" s="669" t="s">
        <v>536</v>
      </c>
      <c r="E6" s="711"/>
      <c r="F6" s="711"/>
      <c r="G6" s="711"/>
      <c r="H6" s="711"/>
      <c r="I6" s="711"/>
    </row>
    <row r="7" spans="4:9" s="82" customFormat="1" ht="15" customHeight="1" hidden="1">
      <c r="D7" s="83"/>
      <c r="E7" s="485"/>
      <c r="F7" s="485"/>
      <c r="G7" s="485"/>
      <c r="H7" s="485"/>
      <c r="I7" s="485"/>
    </row>
    <row r="8" spans="4:9" s="82" customFormat="1" ht="15" customHeight="1" hidden="1">
      <c r="D8" s="83"/>
      <c r="E8" s="485"/>
      <c r="F8" s="485"/>
      <c r="G8" s="485"/>
      <c r="H8" s="485"/>
      <c r="I8" s="485"/>
    </row>
    <row r="9" spans="4:9" s="82" customFormat="1" ht="15" customHeight="1" hidden="1">
      <c r="D9" s="83"/>
      <c r="E9" s="485"/>
      <c r="F9" s="485"/>
      <c r="G9" s="485"/>
      <c r="H9" s="485"/>
      <c r="I9" s="485"/>
    </row>
    <row r="10" spans="4:9" s="82" customFormat="1" ht="15" customHeight="1" hidden="1">
      <c r="D10" s="83"/>
      <c r="E10" s="485"/>
      <c r="F10" s="485"/>
      <c r="G10" s="485"/>
      <c r="H10" s="485"/>
      <c r="I10" s="485"/>
    </row>
    <row r="11" spans="4:7" s="82" customFormat="1" ht="12.75" customHeight="1" hidden="1">
      <c r="D11" s="83"/>
      <c r="G11" s="231"/>
    </row>
    <row r="12" spans="4:7" s="82" customFormat="1" ht="15" customHeight="1" hidden="1">
      <c r="D12" s="83"/>
      <c r="G12" s="231"/>
    </row>
    <row r="13" spans="1:9" s="82" customFormat="1" ht="15" customHeight="1" hidden="1">
      <c r="A13" s="122"/>
      <c r="B13" s="122"/>
      <c r="C13" s="122"/>
      <c r="D13" s="398" t="s">
        <v>42</v>
      </c>
      <c r="E13" s="398"/>
      <c r="F13" s="398"/>
      <c r="G13" s="399"/>
      <c r="H13" s="122"/>
      <c r="I13" s="122"/>
    </row>
    <row r="14" spans="1:9" s="82" customFormat="1" ht="15" customHeight="1">
      <c r="A14" s="122"/>
      <c r="B14" s="122"/>
      <c r="C14" s="122"/>
      <c r="D14" s="398"/>
      <c r="E14" s="398"/>
      <c r="F14" s="398"/>
      <c r="G14" s="399"/>
      <c r="H14" s="122"/>
      <c r="I14" s="122"/>
    </row>
    <row r="15" spans="1:9" s="82" customFormat="1" ht="15" customHeight="1">
      <c r="A15" s="122"/>
      <c r="B15" s="122"/>
      <c r="C15" s="122"/>
      <c r="D15" s="398"/>
      <c r="E15" s="398"/>
      <c r="F15" s="398"/>
      <c r="G15" s="399"/>
      <c r="H15" s="122"/>
      <c r="I15" s="122"/>
    </row>
    <row r="16" spans="1:9" s="82" customFormat="1" ht="15" customHeight="1">
      <c r="A16" s="122"/>
      <c r="B16" s="122"/>
      <c r="C16" s="122"/>
      <c r="D16" s="398"/>
      <c r="E16" s="398"/>
      <c r="F16" s="398"/>
      <c r="G16" s="399"/>
      <c r="H16" s="122"/>
      <c r="I16" s="122"/>
    </row>
    <row r="17" spans="1:9" s="82" customFormat="1" ht="15" customHeight="1">
      <c r="A17" s="122"/>
      <c r="B17" s="122"/>
      <c r="C17" s="122"/>
      <c r="D17" s="398"/>
      <c r="E17" s="398"/>
      <c r="F17" s="398"/>
      <c r="G17" s="399"/>
      <c r="H17" s="122"/>
      <c r="I17" s="122"/>
    </row>
    <row r="18" spans="1:9" s="82" customFormat="1" ht="16.5" customHeight="1">
      <c r="A18" s="25"/>
      <c r="B18" s="25"/>
      <c r="C18" s="25"/>
      <c r="D18" s="713" t="s">
        <v>518</v>
      </c>
      <c r="E18" s="713"/>
      <c r="F18" s="713"/>
      <c r="G18" s="713"/>
      <c r="H18" s="713"/>
      <c r="I18" s="713"/>
    </row>
    <row r="19" spans="1:9" s="82" customFormat="1" ht="15" customHeight="1">
      <c r="A19" s="25"/>
      <c r="B19" s="25"/>
      <c r="C19" s="25"/>
      <c r="D19" s="713" t="s">
        <v>264</v>
      </c>
      <c r="E19" s="713"/>
      <c r="F19" s="713"/>
      <c r="G19" s="713"/>
      <c r="H19" s="713"/>
      <c r="I19" s="713"/>
    </row>
    <row r="20" spans="1:9" s="82" customFormat="1" ht="12.75" customHeight="1">
      <c r="A20" s="25"/>
      <c r="B20" s="25"/>
      <c r="C20" s="25"/>
      <c r="D20" s="713" t="s">
        <v>545</v>
      </c>
      <c r="E20" s="713"/>
      <c r="F20" s="713"/>
      <c r="G20" s="713"/>
      <c r="H20" s="713"/>
      <c r="I20" s="713"/>
    </row>
    <row r="21" spans="1:9" s="82" customFormat="1" ht="13.5" customHeight="1">
      <c r="A21" s="25"/>
      <c r="B21" s="25"/>
      <c r="C21" s="25"/>
      <c r="D21" s="713" t="s">
        <v>659</v>
      </c>
      <c r="E21" s="713"/>
      <c r="F21" s="713"/>
      <c r="G21" s="713"/>
      <c r="H21" s="713"/>
      <c r="I21" s="713"/>
    </row>
    <row r="22" spans="1:9" s="82" customFormat="1" ht="15.75">
      <c r="A22" s="25"/>
      <c r="B22" s="25"/>
      <c r="C22" s="25"/>
      <c r="D22" s="714"/>
      <c r="E22" s="714"/>
      <c r="F22" s="714"/>
      <c r="G22" s="714"/>
      <c r="H22" s="714"/>
      <c r="I22" s="714"/>
    </row>
    <row r="23" spans="1:13" ht="48" customHeight="1">
      <c r="A23" s="700" t="s">
        <v>598</v>
      </c>
      <c r="B23" s="700"/>
      <c r="C23" s="700"/>
      <c r="D23" s="700"/>
      <c r="E23" s="700"/>
      <c r="F23" s="700"/>
      <c r="G23" s="700"/>
      <c r="H23" s="700"/>
      <c r="I23" s="715"/>
      <c r="L23" s="486">
        <f>H28+152.1</f>
        <v>9824.5</v>
      </c>
      <c r="M23" s="486">
        <f>I28+305.5</f>
        <v>9588.869999999999</v>
      </c>
    </row>
    <row r="24" spans="1:9" ht="17.25" customHeight="1">
      <c r="A24" s="536"/>
      <c r="B24" s="536"/>
      <c r="C24" s="49"/>
      <c r="D24" s="537"/>
      <c r="E24" s="537"/>
      <c r="F24" s="538"/>
      <c r="G24" s="538"/>
      <c r="H24" s="69"/>
      <c r="I24" s="69"/>
    </row>
    <row r="25" spans="1:9" ht="29.25" customHeight="1">
      <c r="A25" s="716" t="s">
        <v>206</v>
      </c>
      <c r="B25" s="539"/>
      <c r="C25" s="717" t="s">
        <v>123</v>
      </c>
      <c r="D25" s="717"/>
      <c r="E25" s="717"/>
      <c r="F25" s="717"/>
      <c r="G25" s="717"/>
      <c r="H25" s="718" t="s">
        <v>594</v>
      </c>
      <c r="I25" s="719"/>
    </row>
    <row r="26" spans="1:9" ht="20.25" customHeight="1">
      <c r="A26" s="716"/>
      <c r="B26" s="539"/>
      <c r="C26" s="540" t="s">
        <v>124</v>
      </c>
      <c r="D26" s="541" t="s">
        <v>672</v>
      </c>
      <c r="E26" s="540" t="s">
        <v>673</v>
      </c>
      <c r="F26" s="540" t="s">
        <v>154</v>
      </c>
      <c r="G26" s="540" t="s">
        <v>155</v>
      </c>
      <c r="H26" s="540">
        <v>2022</v>
      </c>
      <c r="I26" s="540">
        <v>2023</v>
      </c>
    </row>
    <row r="27" spans="1:9" s="490" customFormat="1" ht="15" customHeight="1">
      <c r="A27" s="539">
        <v>1</v>
      </c>
      <c r="B27" s="539"/>
      <c r="C27" s="542">
        <v>2</v>
      </c>
      <c r="D27" s="539">
        <v>2</v>
      </c>
      <c r="E27" s="539">
        <v>3</v>
      </c>
      <c r="F27" s="539">
        <v>4</v>
      </c>
      <c r="G27" s="539">
        <v>5</v>
      </c>
      <c r="H27" s="539">
        <v>6</v>
      </c>
      <c r="I27" s="539">
        <v>7</v>
      </c>
    </row>
    <row r="28" spans="1:9" s="491" customFormat="1" ht="15.75">
      <c r="A28" s="543" t="s">
        <v>28</v>
      </c>
      <c r="B28" s="544"/>
      <c r="C28" s="45" t="s">
        <v>245</v>
      </c>
      <c r="D28" s="45"/>
      <c r="E28" s="45"/>
      <c r="F28" s="45"/>
      <c r="G28" s="46"/>
      <c r="H28" s="545">
        <f>H29+H102+H113+H128+H134+H158+H212+H220+H243+H249+H254</f>
        <v>9672.4</v>
      </c>
      <c r="I28" s="545">
        <f>I29+I102+I113+I128+I134+I158+I212+I220+I243+I249+I254+0.01</f>
        <v>9283.369999999999</v>
      </c>
    </row>
    <row r="29" spans="1:9" s="491" customFormat="1" ht="15.75">
      <c r="A29" s="543" t="s">
        <v>15</v>
      </c>
      <c r="B29" s="544"/>
      <c r="C29" s="45" t="s">
        <v>245</v>
      </c>
      <c r="D29" s="45" t="s">
        <v>211</v>
      </c>
      <c r="E29" s="45"/>
      <c r="F29" s="45"/>
      <c r="G29" s="46"/>
      <c r="H29" s="545">
        <f>H30+H40+H76+H81+H72</f>
        <v>4713.53</v>
      </c>
      <c r="I29" s="545">
        <f>I30+I40+I76+I81+I72</f>
        <v>4680.839999999999</v>
      </c>
    </row>
    <row r="30" spans="1:9" ht="38.25">
      <c r="A30" s="546" t="s">
        <v>50</v>
      </c>
      <c r="B30" s="250"/>
      <c r="C30" s="45" t="s">
        <v>245</v>
      </c>
      <c r="D30" s="45" t="s">
        <v>211</v>
      </c>
      <c r="E30" s="45" t="s">
        <v>212</v>
      </c>
      <c r="F30" s="45"/>
      <c r="G30" s="46"/>
      <c r="H30" s="545">
        <f>H31</f>
        <v>802.24</v>
      </c>
      <c r="I30" s="545">
        <f>I31</f>
        <v>802.24</v>
      </c>
    </row>
    <row r="31" spans="1:9" ht="25.5">
      <c r="A31" s="546" t="s">
        <v>52</v>
      </c>
      <c r="B31" s="250"/>
      <c r="C31" s="45" t="s">
        <v>245</v>
      </c>
      <c r="D31" s="45" t="s">
        <v>211</v>
      </c>
      <c r="E31" s="45" t="s">
        <v>212</v>
      </c>
      <c r="F31" s="45" t="s">
        <v>453</v>
      </c>
      <c r="G31" s="46"/>
      <c r="H31" s="545">
        <f>H32</f>
        <v>802.24</v>
      </c>
      <c r="I31" s="545">
        <f>I32</f>
        <v>802.24</v>
      </c>
    </row>
    <row r="32" spans="1:10" ht="19.5" customHeight="1">
      <c r="A32" s="640" t="s">
        <v>213</v>
      </c>
      <c r="B32" s="641"/>
      <c r="C32" s="45" t="s">
        <v>245</v>
      </c>
      <c r="D32" s="45" t="s">
        <v>211</v>
      </c>
      <c r="E32" s="45" t="s">
        <v>212</v>
      </c>
      <c r="F32" s="45" t="s">
        <v>440</v>
      </c>
      <c r="G32" s="46"/>
      <c r="H32" s="545">
        <f>H33+H35+H37</f>
        <v>802.24</v>
      </c>
      <c r="I32" s="545">
        <f>I33+I35+I37</f>
        <v>802.24</v>
      </c>
      <c r="J32" s="404">
        <v>7</v>
      </c>
    </row>
    <row r="33" spans="1:9" ht="25.5" hidden="1">
      <c r="A33" s="547" t="s">
        <v>442</v>
      </c>
      <c r="B33" s="251"/>
      <c r="C33" s="46" t="s">
        <v>245</v>
      </c>
      <c r="D33" s="46" t="s">
        <v>211</v>
      </c>
      <c r="E33" s="46" t="s">
        <v>212</v>
      </c>
      <c r="F33" s="46" t="s">
        <v>441</v>
      </c>
      <c r="G33" s="46"/>
      <c r="H33" s="548">
        <f>H34</f>
        <v>0</v>
      </c>
      <c r="I33" s="548">
        <f>I34</f>
        <v>0</v>
      </c>
    </row>
    <row r="34" spans="1:9" ht="63.75" hidden="1">
      <c r="A34" s="547" t="s">
        <v>198</v>
      </c>
      <c r="B34" s="251"/>
      <c r="C34" s="46" t="s">
        <v>245</v>
      </c>
      <c r="D34" s="46" t="s">
        <v>211</v>
      </c>
      <c r="E34" s="46" t="s">
        <v>212</v>
      </c>
      <c r="F34" s="46" t="s">
        <v>441</v>
      </c>
      <c r="G34" s="46" t="s">
        <v>199</v>
      </c>
      <c r="H34" s="548"/>
      <c r="I34" s="548"/>
    </row>
    <row r="35" spans="1:9" ht="25.5">
      <c r="A35" s="549" t="s">
        <v>444</v>
      </c>
      <c r="B35" s="44"/>
      <c r="C35" s="46" t="s">
        <v>245</v>
      </c>
      <c r="D35" s="46" t="s">
        <v>211</v>
      </c>
      <c r="E35" s="46" t="s">
        <v>212</v>
      </c>
      <c r="F35" s="46" t="s">
        <v>443</v>
      </c>
      <c r="G35" s="46"/>
      <c r="H35" s="550">
        <f>H36</f>
        <v>802.24</v>
      </c>
      <c r="I35" s="550">
        <f>I36</f>
        <v>802.24</v>
      </c>
    </row>
    <row r="36" spans="1:9" ht="62.25" customHeight="1">
      <c r="A36" s="551" t="s">
        <v>198</v>
      </c>
      <c r="B36" s="552"/>
      <c r="C36" s="46" t="s">
        <v>245</v>
      </c>
      <c r="D36" s="46" t="s">
        <v>211</v>
      </c>
      <c r="E36" s="46" t="s">
        <v>212</v>
      </c>
      <c r="F36" s="46" t="s">
        <v>443</v>
      </c>
      <c r="G36" s="46" t="s">
        <v>199</v>
      </c>
      <c r="H36" s="548">
        <v>802.24</v>
      </c>
      <c r="I36" s="548">
        <v>802.24</v>
      </c>
    </row>
    <row r="37" spans="1:9" ht="38.25" hidden="1">
      <c r="A37" s="551" t="s">
        <v>348</v>
      </c>
      <c r="B37" s="552"/>
      <c r="C37" s="46" t="s">
        <v>245</v>
      </c>
      <c r="D37" s="46" t="s">
        <v>211</v>
      </c>
      <c r="E37" s="46" t="s">
        <v>212</v>
      </c>
      <c r="F37" s="46" t="s">
        <v>102</v>
      </c>
      <c r="G37" s="46"/>
      <c r="H37" s="548">
        <f>H38</f>
        <v>0</v>
      </c>
      <c r="I37" s="548">
        <f>I38</f>
        <v>0</v>
      </c>
    </row>
    <row r="38" spans="1:9" ht="75.75" customHeight="1" hidden="1">
      <c r="A38" s="551" t="s">
        <v>198</v>
      </c>
      <c r="B38" s="552"/>
      <c r="C38" s="46" t="s">
        <v>245</v>
      </c>
      <c r="D38" s="46" t="s">
        <v>211</v>
      </c>
      <c r="E38" s="46" t="s">
        <v>212</v>
      </c>
      <c r="F38" s="46" t="s">
        <v>102</v>
      </c>
      <c r="G38" s="46" t="s">
        <v>199</v>
      </c>
      <c r="H38" s="554"/>
      <c r="I38" s="554"/>
    </row>
    <row r="39" spans="1:9" ht="15.75" hidden="1">
      <c r="A39" s="549" t="s">
        <v>218</v>
      </c>
      <c r="B39" s="44"/>
      <c r="C39" s="46" t="s">
        <v>245</v>
      </c>
      <c r="D39" s="46" t="s">
        <v>211</v>
      </c>
      <c r="E39" s="46" t="s">
        <v>212</v>
      </c>
      <c r="F39" s="46" t="s">
        <v>53</v>
      </c>
      <c r="G39" s="46" t="s">
        <v>199</v>
      </c>
      <c r="H39" s="554"/>
      <c r="I39" s="554"/>
    </row>
    <row r="40" spans="1:9" s="492" customFormat="1" ht="51">
      <c r="A40" s="543" t="s">
        <v>55</v>
      </c>
      <c r="B40" s="544"/>
      <c r="C40" s="45" t="s">
        <v>245</v>
      </c>
      <c r="D40" s="45" t="s">
        <v>211</v>
      </c>
      <c r="E40" s="45" t="s">
        <v>223</v>
      </c>
      <c r="F40" s="45"/>
      <c r="G40" s="45"/>
      <c r="H40" s="555">
        <f>H41</f>
        <v>3765.2899999999995</v>
      </c>
      <c r="I40" s="555">
        <f>I41</f>
        <v>3870.5999999999995</v>
      </c>
    </row>
    <row r="41" spans="1:9" s="492" customFormat="1" ht="25.5">
      <c r="A41" s="546" t="s">
        <v>52</v>
      </c>
      <c r="B41" s="250"/>
      <c r="C41" s="45" t="s">
        <v>245</v>
      </c>
      <c r="D41" s="45" t="s">
        <v>211</v>
      </c>
      <c r="E41" s="45" t="s">
        <v>223</v>
      </c>
      <c r="F41" s="45" t="s">
        <v>453</v>
      </c>
      <c r="G41" s="45"/>
      <c r="H41" s="545">
        <f>H50+H42</f>
        <v>3765.2899999999995</v>
      </c>
      <c r="I41" s="545">
        <f>I50+I42</f>
        <v>3870.5999999999995</v>
      </c>
    </row>
    <row r="42" spans="1:9" s="492" customFormat="1" ht="25.5">
      <c r="A42" s="547" t="s">
        <v>95</v>
      </c>
      <c r="B42" s="251"/>
      <c r="C42" s="46" t="s">
        <v>245</v>
      </c>
      <c r="D42" s="46" t="s">
        <v>211</v>
      </c>
      <c r="E42" s="46" t="s">
        <v>223</v>
      </c>
      <c r="F42" s="46" t="s">
        <v>454</v>
      </c>
      <c r="G42" s="46"/>
      <c r="H42" s="554">
        <f>H43</f>
        <v>0.7</v>
      </c>
      <c r="I42" s="545">
        <f>I43</f>
        <v>0.7</v>
      </c>
    </row>
    <row r="43" spans="1:9" s="492" customFormat="1" ht="63" customHeight="1">
      <c r="A43" s="556" t="s">
        <v>317</v>
      </c>
      <c r="B43" s="528"/>
      <c r="C43" s="46" t="s">
        <v>245</v>
      </c>
      <c r="D43" s="46" t="s">
        <v>211</v>
      </c>
      <c r="E43" s="46" t="s">
        <v>223</v>
      </c>
      <c r="F43" s="46" t="s">
        <v>455</v>
      </c>
      <c r="G43" s="45"/>
      <c r="H43" s="554">
        <f>H44</f>
        <v>0.7</v>
      </c>
      <c r="I43" s="545">
        <v>0.7</v>
      </c>
    </row>
    <row r="44" spans="1:9" s="492" customFormat="1" ht="25.5">
      <c r="A44" s="549" t="s">
        <v>319</v>
      </c>
      <c r="B44" s="44"/>
      <c r="C44" s="46" t="s">
        <v>245</v>
      </c>
      <c r="D44" s="46" t="s">
        <v>211</v>
      </c>
      <c r="E44" s="46" t="s">
        <v>223</v>
      </c>
      <c r="F44" s="46" t="s">
        <v>455</v>
      </c>
      <c r="G44" s="46" t="s">
        <v>215</v>
      </c>
      <c r="H44" s="554">
        <v>0.7</v>
      </c>
      <c r="I44" s="545">
        <v>0.7</v>
      </c>
    </row>
    <row r="45" spans="1:9" s="492" customFormat="1" ht="15.75" hidden="1">
      <c r="A45" s="546"/>
      <c r="B45" s="250"/>
      <c r="C45" s="45"/>
      <c r="D45" s="45"/>
      <c r="E45" s="45"/>
      <c r="F45" s="45"/>
      <c r="G45" s="45"/>
      <c r="H45" s="545"/>
      <c r="I45" s="545"/>
    </row>
    <row r="46" spans="1:9" s="492" customFormat="1" ht="15.75" hidden="1">
      <c r="A46" s="546"/>
      <c r="B46" s="250"/>
      <c r="C46" s="45"/>
      <c r="D46" s="45"/>
      <c r="E46" s="45"/>
      <c r="F46" s="45"/>
      <c r="G46" s="45"/>
      <c r="H46" s="545"/>
      <c r="I46" s="545"/>
    </row>
    <row r="47" spans="1:9" s="492" customFormat="1" ht="15.75" hidden="1">
      <c r="A47" s="546"/>
      <c r="B47" s="250"/>
      <c r="C47" s="45"/>
      <c r="D47" s="45"/>
      <c r="E47" s="45"/>
      <c r="F47" s="45"/>
      <c r="G47" s="45"/>
      <c r="H47" s="545"/>
      <c r="I47" s="545"/>
    </row>
    <row r="48" spans="1:9" s="492" customFormat="1" ht="15.75" hidden="1">
      <c r="A48" s="546"/>
      <c r="B48" s="250"/>
      <c r="C48" s="45"/>
      <c r="D48" s="45"/>
      <c r="E48" s="45"/>
      <c r="F48" s="45"/>
      <c r="G48" s="45"/>
      <c r="H48" s="545"/>
      <c r="I48" s="545"/>
    </row>
    <row r="49" spans="1:9" s="492" customFormat="1" ht="15.75" hidden="1">
      <c r="A49" s="546"/>
      <c r="B49" s="250"/>
      <c r="C49" s="45"/>
      <c r="D49" s="45"/>
      <c r="E49" s="45"/>
      <c r="F49" s="45"/>
      <c r="G49" s="45"/>
      <c r="H49" s="545"/>
      <c r="I49" s="545"/>
    </row>
    <row r="50" spans="1:9" ht="18.75" customHeight="1">
      <c r="A50" s="547" t="s">
        <v>224</v>
      </c>
      <c r="B50" s="251"/>
      <c r="C50" s="46" t="s">
        <v>245</v>
      </c>
      <c r="D50" s="46" t="s">
        <v>211</v>
      </c>
      <c r="E50" s="46" t="s">
        <v>223</v>
      </c>
      <c r="F50" s="46" t="s">
        <v>445</v>
      </c>
      <c r="G50" s="46"/>
      <c r="H50" s="554">
        <f>H51+H56+H69</f>
        <v>3764.5899999999997</v>
      </c>
      <c r="I50" s="554">
        <f>I51+I56+I69</f>
        <v>3869.8999999999996</v>
      </c>
    </row>
    <row r="51" spans="1:9" ht="25.5" hidden="1">
      <c r="A51" s="547" t="s">
        <v>442</v>
      </c>
      <c r="B51" s="251"/>
      <c r="C51" s="46" t="s">
        <v>245</v>
      </c>
      <c r="D51" s="46" t="s">
        <v>211</v>
      </c>
      <c r="E51" s="46" t="s">
        <v>223</v>
      </c>
      <c r="F51" s="46" t="s">
        <v>446</v>
      </c>
      <c r="G51" s="46"/>
      <c r="H51" s="550">
        <f>H52</f>
        <v>0</v>
      </c>
      <c r="I51" s="550">
        <f>I52</f>
        <v>0</v>
      </c>
    </row>
    <row r="52" spans="1:9" ht="82.5" customHeight="1" hidden="1">
      <c r="A52" s="551" t="s">
        <v>198</v>
      </c>
      <c r="B52" s="552"/>
      <c r="C52" s="46" t="s">
        <v>245</v>
      </c>
      <c r="D52" s="46" t="s">
        <v>211</v>
      </c>
      <c r="E52" s="46" t="s">
        <v>223</v>
      </c>
      <c r="F52" s="46" t="s">
        <v>446</v>
      </c>
      <c r="G52" s="46" t="s">
        <v>199</v>
      </c>
      <c r="H52" s="550"/>
      <c r="I52" s="550"/>
    </row>
    <row r="53" spans="1:9" ht="25.5" hidden="1">
      <c r="A53" s="547" t="s">
        <v>442</v>
      </c>
      <c r="B53" s="251"/>
      <c r="C53" s="46" t="s">
        <v>245</v>
      </c>
      <c r="D53" s="46" t="s">
        <v>211</v>
      </c>
      <c r="E53" s="46" t="s">
        <v>223</v>
      </c>
      <c r="F53" s="46" t="s">
        <v>447</v>
      </c>
      <c r="G53" s="46" t="s">
        <v>199</v>
      </c>
      <c r="H53" s="550" t="s">
        <v>269</v>
      </c>
      <c r="I53" s="550" t="s">
        <v>269</v>
      </c>
    </row>
    <row r="54" spans="1:9" ht="25.5" hidden="1">
      <c r="A54" s="549" t="s">
        <v>444</v>
      </c>
      <c r="B54" s="44"/>
      <c r="C54" s="46" t="s">
        <v>245</v>
      </c>
      <c r="D54" s="46" t="s">
        <v>211</v>
      </c>
      <c r="E54" s="46" t="s">
        <v>223</v>
      </c>
      <c r="F54" s="46" t="s">
        <v>448</v>
      </c>
      <c r="G54" s="46" t="s">
        <v>199</v>
      </c>
      <c r="H54" s="550" t="s">
        <v>270</v>
      </c>
      <c r="I54" s="550" t="s">
        <v>270</v>
      </c>
    </row>
    <row r="55" spans="1:9" ht="25.5" hidden="1">
      <c r="A55" s="547" t="s">
        <v>442</v>
      </c>
      <c r="B55" s="251"/>
      <c r="C55" s="46" t="s">
        <v>245</v>
      </c>
      <c r="D55" s="46" t="s">
        <v>211</v>
      </c>
      <c r="E55" s="46" t="s">
        <v>223</v>
      </c>
      <c r="F55" s="46" t="s">
        <v>449</v>
      </c>
      <c r="G55" s="46" t="s">
        <v>199</v>
      </c>
      <c r="H55" s="550" t="s">
        <v>271</v>
      </c>
      <c r="I55" s="550" t="s">
        <v>271</v>
      </c>
    </row>
    <row r="56" spans="1:9" ht="25.5">
      <c r="A56" s="549" t="s">
        <v>444</v>
      </c>
      <c r="B56" s="44"/>
      <c r="C56" s="46" t="s">
        <v>245</v>
      </c>
      <c r="D56" s="46" t="s">
        <v>211</v>
      </c>
      <c r="E56" s="46" t="s">
        <v>223</v>
      </c>
      <c r="F56" s="46" t="s">
        <v>450</v>
      </c>
      <c r="G56" s="46"/>
      <c r="H56" s="550">
        <f>H57+H58+H68</f>
        <v>3764.5899999999997</v>
      </c>
      <c r="I56" s="550">
        <f>I57+548.51+I68</f>
        <v>3869.8999999999996</v>
      </c>
    </row>
    <row r="57" spans="1:9" ht="63.75" customHeight="1">
      <c r="A57" s="551" t="s">
        <v>198</v>
      </c>
      <c r="B57" s="552"/>
      <c r="C57" s="46" t="s">
        <v>245</v>
      </c>
      <c r="D57" s="46" t="s">
        <v>211</v>
      </c>
      <c r="E57" s="46" t="s">
        <v>223</v>
      </c>
      <c r="F57" s="46" t="s">
        <v>450</v>
      </c>
      <c r="G57" s="46" t="s">
        <v>199</v>
      </c>
      <c r="H57" s="550">
        <v>3321.39</v>
      </c>
      <c r="I57" s="550">
        <v>3321.39</v>
      </c>
    </row>
    <row r="58" spans="1:9" ht="25.5">
      <c r="A58" s="549" t="s">
        <v>319</v>
      </c>
      <c r="B58" s="44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215</v>
      </c>
      <c r="H58" s="557">
        <v>443.2</v>
      </c>
      <c r="I58" s="557">
        <v>548.52</v>
      </c>
    </row>
    <row r="59" spans="1:9" ht="15.75" hidden="1">
      <c r="A59" s="549" t="s">
        <v>54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57" t="s">
        <v>272</v>
      </c>
      <c r="I59" s="557" t="s">
        <v>272</v>
      </c>
    </row>
    <row r="60" spans="1:9" ht="15.75" hidden="1">
      <c r="A60" s="549" t="s">
        <v>225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57" t="s">
        <v>272</v>
      </c>
      <c r="I60" s="557" t="s">
        <v>272</v>
      </c>
    </row>
    <row r="61" spans="1:9" ht="15.75" hidden="1">
      <c r="A61" s="549" t="s">
        <v>226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57" t="s">
        <v>273</v>
      </c>
      <c r="I61" s="557" t="s">
        <v>273</v>
      </c>
    </row>
    <row r="62" spans="1:9" ht="15.75" hidden="1">
      <c r="A62" s="547" t="s">
        <v>227</v>
      </c>
      <c r="B62" s="251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58">
        <v>132.1</v>
      </c>
      <c r="I62" s="558">
        <v>132.1</v>
      </c>
    </row>
    <row r="63" spans="1:9" ht="15.75" hidden="1">
      <c r="A63" s="547" t="s">
        <v>228</v>
      </c>
      <c r="B63" s="251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58">
        <v>41.5</v>
      </c>
      <c r="I63" s="558">
        <v>41.5</v>
      </c>
    </row>
    <row r="64" spans="1:9" ht="15.75" hidden="1">
      <c r="A64" s="547" t="s">
        <v>230</v>
      </c>
      <c r="B64" s="251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57" t="s">
        <v>274</v>
      </c>
      <c r="I64" s="557" t="s">
        <v>274</v>
      </c>
    </row>
    <row r="65" spans="1:9" ht="15.75" hidden="1">
      <c r="A65" s="559" t="s">
        <v>56</v>
      </c>
      <c r="B65" s="560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57" t="s">
        <v>275</v>
      </c>
      <c r="I65" s="557" t="s">
        <v>275</v>
      </c>
    </row>
    <row r="66" spans="1:9" ht="15.75" hidden="1">
      <c r="A66" s="559" t="s">
        <v>233</v>
      </c>
      <c r="B66" s="560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57" t="s">
        <v>275</v>
      </c>
      <c r="I66" s="557" t="s">
        <v>275</v>
      </c>
    </row>
    <row r="67" spans="1:9" ht="15.75" hidden="1">
      <c r="A67" s="549" t="s">
        <v>234</v>
      </c>
      <c r="B67" s="44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57">
        <v>2</v>
      </c>
      <c r="I67" s="557">
        <v>2</v>
      </c>
    </row>
    <row r="68" spans="1:9" ht="15.75" hidden="1">
      <c r="A68" s="547" t="s">
        <v>201</v>
      </c>
      <c r="B68" s="251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202</v>
      </c>
      <c r="H68" s="561">
        <v>0</v>
      </c>
      <c r="I68" s="561">
        <v>0</v>
      </c>
    </row>
    <row r="69" spans="1:9" ht="38.25" hidden="1">
      <c r="A69" s="551" t="s">
        <v>348</v>
      </c>
      <c r="B69" s="552"/>
      <c r="C69" s="46" t="s">
        <v>245</v>
      </c>
      <c r="D69" s="46" t="s">
        <v>211</v>
      </c>
      <c r="E69" s="46" t="s">
        <v>223</v>
      </c>
      <c r="F69" s="46" t="s">
        <v>349</v>
      </c>
      <c r="G69" s="46"/>
      <c r="H69" s="548">
        <f>H70+H71</f>
        <v>0</v>
      </c>
      <c r="I69" s="548">
        <f>I70+I71</f>
        <v>0</v>
      </c>
    </row>
    <row r="70" spans="1:9" ht="62.25" customHeight="1" hidden="1">
      <c r="A70" s="551" t="s">
        <v>198</v>
      </c>
      <c r="B70" s="552"/>
      <c r="C70" s="46" t="s">
        <v>245</v>
      </c>
      <c r="D70" s="46" t="s">
        <v>211</v>
      </c>
      <c r="E70" s="46" t="s">
        <v>223</v>
      </c>
      <c r="F70" s="46" t="s">
        <v>349</v>
      </c>
      <c r="G70" s="46" t="s">
        <v>199</v>
      </c>
      <c r="H70" s="550"/>
      <c r="I70" s="550"/>
    </row>
    <row r="71" spans="1:9" ht="33" customHeight="1" hidden="1">
      <c r="A71" s="549" t="s">
        <v>319</v>
      </c>
      <c r="B71" s="44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215</v>
      </c>
      <c r="H71" s="550"/>
      <c r="I71" s="550"/>
    </row>
    <row r="72" spans="1:9" ht="15.75">
      <c r="A72" s="627" t="s">
        <v>118</v>
      </c>
      <c r="B72" s="544"/>
      <c r="C72" s="45" t="s">
        <v>245</v>
      </c>
      <c r="D72" s="45" t="s">
        <v>211</v>
      </c>
      <c r="E72" s="45" t="s">
        <v>254</v>
      </c>
      <c r="F72" s="45"/>
      <c r="G72" s="45"/>
      <c r="H72" s="629">
        <f aca="true" t="shared" si="0" ref="H72:I74">H73</f>
        <v>138</v>
      </c>
      <c r="I72" s="629">
        <f t="shared" si="0"/>
        <v>0</v>
      </c>
    </row>
    <row r="73" spans="1:9" ht="15.75">
      <c r="A73" s="630" t="s">
        <v>276</v>
      </c>
      <c r="B73" s="44"/>
      <c r="C73" s="46" t="s">
        <v>245</v>
      </c>
      <c r="D73" s="46" t="s">
        <v>211</v>
      </c>
      <c r="E73" s="46" t="s">
        <v>254</v>
      </c>
      <c r="F73" s="631">
        <v>300000000</v>
      </c>
      <c r="G73" s="46"/>
      <c r="H73" s="554">
        <f t="shared" si="0"/>
        <v>138</v>
      </c>
      <c r="I73" s="554">
        <f t="shared" si="0"/>
        <v>0</v>
      </c>
    </row>
    <row r="74" spans="1:9" ht="25.5">
      <c r="A74" s="630" t="s">
        <v>350</v>
      </c>
      <c r="B74" s="44"/>
      <c r="C74" s="46" t="s">
        <v>245</v>
      </c>
      <c r="D74" s="46" t="s">
        <v>211</v>
      </c>
      <c r="E74" s="46" t="s">
        <v>254</v>
      </c>
      <c r="F74" s="631">
        <v>300600000</v>
      </c>
      <c r="G74" s="46"/>
      <c r="H74" s="554">
        <v>138</v>
      </c>
      <c r="I74" s="554">
        <f t="shared" si="0"/>
        <v>0</v>
      </c>
    </row>
    <row r="75" spans="1:9" ht="15.75">
      <c r="A75" s="630" t="s">
        <v>201</v>
      </c>
      <c r="B75" s="44"/>
      <c r="C75" s="46" t="s">
        <v>245</v>
      </c>
      <c r="D75" s="46" t="s">
        <v>211</v>
      </c>
      <c r="E75" s="46" t="s">
        <v>254</v>
      </c>
      <c r="F75" s="631">
        <v>300600000</v>
      </c>
      <c r="G75" s="46" t="s">
        <v>202</v>
      </c>
      <c r="H75" s="554">
        <v>138</v>
      </c>
      <c r="I75" s="554"/>
    </row>
    <row r="76" spans="1:9" s="492" customFormat="1" ht="15.75">
      <c r="A76" s="543" t="s">
        <v>240</v>
      </c>
      <c r="B76" s="544"/>
      <c r="C76" s="45" t="s">
        <v>245</v>
      </c>
      <c r="D76" s="45" t="s">
        <v>211</v>
      </c>
      <c r="E76" s="45" t="s">
        <v>236</v>
      </c>
      <c r="F76" s="45"/>
      <c r="G76" s="45"/>
      <c r="H76" s="555">
        <f>H77</f>
        <v>5</v>
      </c>
      <c r="I76" s="555">
        <f>I77</f>
        <v>5</v>
      </c>
    </row>
    <row r="77" spans="1:9" ht="15.75">
      <c r="A77" s="547" t="s">
        <v>240</v>
      </c>
      <c r="B77" s="251"/>
      <c r="C77" s="46" t="s">
        <v>245</v>
      </c>
      <c r="D77" s="46" t="s">
        <v>211</v>
      </c>
      <c r="E77" s="46" t="s">
        <v>236</v>
      </c>
      <c r="F77" s="46" t="s">
        <v>451</v>
      </c>
      <c r="G77" s="46"/>
      <c r="H77" s="554">
        <f>H78</f>
        <v>5</v>
      </c>
      <c r="I77" s="554">
        <f>I78</f>
        <v>5</v>
      </c>
    </row>
    <row r="78" spans="1:9" ht="15.75">
      <c r="A78" s="549" t="s">
        <v>244</v>
      </c>
      <c r="B78" s="44"/>
      <c r="C78" s="46" t="s">
        <v>245</v>
      </c>
      <c r="D78" s="46" t="s">
        <v>211</v>
      </c>
      <c r="E78" s="46" t="s">
        <v>236</v>
      </c>
      <c r="F78" s="46" t="s">
        <v>16</v>
      </c>
      <c r="G78" s="46"/>
      <c r="H78" s="548">
        <f>H80</f>
        <v>5</v>
      </c>
      <c r="I78" s="548">
        <f>I80</f>
        <v>5</v>
      </c>
    </row>
    <row r="79" spans="1:9" ht="25.5">
      <c r="A79" s="549" t="s">
        <v>38</v>
      </c>
      <c r="B79" s="44"/>
      <c r="C79" s="46" t="s">
        <v>245</v>
      </c>
      <c r="D79" s="46" t="s">
        <v>211</v>
      </c>
      <c r="E79" s="46" t="s">
        <v>236</v>
      </c>
      <c r="F79" s="46" t="s">
        <v>17</v>
      </c>
      <c r="G79" s="46"/>
      <c r="H79" s="548">
        <f>H80</f>
        <v>5</v>
      </c>
      <c r="I79" s="548">
        <f>I80</f>
        <v>5</v>
      </c>
    </row>
    <row r="80" spans="1:9" ht="15.75">
      <c r="A80" s="549" t="s">
        <v>201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 t="s">
        <v>202</v>
      </c>
      <c r="H80" s="554">
        <v>5</v>
      </c>
      <c r="I80" s="554">
        <v>5</v>
      </c>
    </row>
    <row r="81" spans="1:9" s="492" customFormat="1" ht="15.75">
      <c r="A81" s="546" t="s">
        <v>47</v>
      </c>
      <c r="B81" s="250"/>
      <c r="C81" s="45" t="s">
        <v>245</v>
      </c>
      <c r="D81" s="45" t="s">
        <v>211</v>
      </c>
      <c r="E81" s="45" t="s">
        <v>87</v>
      </c>
      <c r="F81" s="45"/>
      <c r="G81" s="45"/>
      <c r="H81" s="555">
        <f>H86+H82+H92</f>
        <v>3</v>
      </c>
      <c r="I81" s="555">
        <f>I92</f>
        <v>3</v>
      </c>
    </row>
    <row r="82" spans="1:9" s="492" customFormat="1" ht="57" customHeight="1" hidden="1">
      <c r="A82" s="543" t="s">
        <v>55</v>
      </c>
      <c r="B82" s="544"/>
      <c r="C82" s="45" t="s">
        <v>245</v>
      </c>
      <c r="D82" s="45" t="s">
        <v>211</v>
      </c>
      <c r="E82" s="45" t="s">
        <v>87</v>
      </c>
      <c r="F82" s="45" t="s">
        <v>453</v>
      </c>
      <c r="G82" s="45"/>
      <c r="H82" s="555">
        <f>H84</f>
        <v>0</v>
      </c>
      <c r="I82" s="555">
        <f>I84</f>
        <v>0.7</v>
      </c>
    </row>
    <row r="83" spans="1:9" s="492" customFormat="1" ht="32.25" customHeight="1" hidden="1">
      <c r="A83" s="547" t="s">
        <v>452</v>
      </c>
      <c r="B83" s="251"/>
      <c r="C83" s="46" t="s">
        <v>245</v>
      </c>
      <c r="D83" s="46" t="s">
        <v>211</v>
      </c>
      <c r="E83" s="46" t="s">
        <v>87</v>
      </c>
      <c r="F83" s="46" t="s">
        <v>454</v>
      </c>
      <c r="G83" s="46"/>
      <c r="H83" s="554">
        <f>H84</f>
        <v>0</v>
      </c>
      <c r="I83" s="554">
        <f>I84</f>
        <v>0.7</v>
      </c>
    </row>
    <row r="84" spans="1:9" s="492" customFormat="1" ht="76.5" hidden="1">
      <c r="A84" s="556" t="s">
        <v>317</v>
      </c>
      <c r="B84" s="528"/>
      <c r="C84" s="46" t="s">
        <v>245</v>
      </c>
      <c r="D84" s="46" t="s">
        <v>211</v>
      </c>
      <c r="E84" s="46" t="s">
        <v>87</v>
      </c>
      <c r="F84" s="46" t="s">
        <v>455</v>
      </c>
      <c r="G84" s="45"/>
      <c r="H84" s="554">
        <f>H85</f>
        <v>0</v>
      </c>
      <c r="I84" s="554">
        <f>I85</f>
        <v>0.7</v>
      </c>
    </row>
    <row r="85" spans="1:9" s="492" customFormat="1" ht="25.5" hidden="1">
      <c r="A85" s="549" t="s">
        <v>319</v>
      </c>
      <c r="B85" s="44"/>
      <c r="C85" s="46" t="s">
        <v>245</v>
      </c>
      <c r="D85" s="46" t="s">
        <v>211</v>
      </c>
      <c r="E85" s="46" t="s">
        <v>87</v>
      </c>
      <c r="F85" s="46" t="s">
        <v>455</v>
      </c>
      <c r="G85" s="46" t="s">
        <v>215</v>
      </c>
      <c r="H85" s="554">
        <v>0</v>
      </c>
      <c r="I85" s="554">
        <v>0.7</v>
      </c>
    </row>
    <row r="86" spans="1:9" s="492" customFormat="1" ht="34.5" customHeight="1" hidden="1">
      <c r="A86" s="543" t="s">
        <v>57</v>
      </c>
      <c r="B86" s="544"/>
      <c r="C86" s="45" t="s">
        <v>245</v>
      </c>
      <c r="D86" s="45" t="s">
        <v>211</v>
      </c>
      <c r="E86" s="45" t="s">
        <v>87</v>
      </c>
      <c r="F86" s="45" t="s">
        <v>399</v>
      </c>
      <c r="G86" s="45"/>
      <c r="H86" s="555">
        <f>H87</f>
        <v>0</v>
      </c>
      <c r="I86" s="555">
        <f>I87+I92</f>
        <v>3</v>
      </c>
    </row>
    <row r="87" spans="1:9" s="492" customFormat="1" ht="38.25" hidden="1">
      <c r="A87" s="543" t="s">
        <v>59</v>
      </c>
      <c r="B87" s="544"/>
      <c r="C87" s="45" t="s">
        <v>245</v>
      </c>
      <c r="D87" s="45" t="s">
        <v>211</v>
      </c>
      <c r="E87" s="45" t="s">
        <v>87</v>
      </c>
      <c r="F87" s="45" t="s">
        <v>94</v>
      </c>
      <c r="G87" s="45"/>
      <c r="H87" s="555">
        <f>H88</f>
        <v>0</v>
      </c>
      <c r="I87" s="555">
        <f>I88</f>
        <v>0</v>
      </c>
    </row>
    <row r="88" spans="1:9" ht="25.5" hidden="1">
      <c r="A88" s="549" t="s">
        <v>200</v>
      </c>
      <c r="B88" s="44"/>
      <c r="C88" s="46" t="s">
        <v>245</v>
      </c>
      <c r="D88" s="46" t="s">
        <v>211</v>
      </c>
      <c r="E88" s="46" t="s">
        <v>87</v>
      </c>
      <c r="F88" s="46" t="s">
        <v>94</v>
      </c>
      <c r="G88" s="46" t="s">
        <v>215</v>
      </c>
      <c r="H88" s="554">
        <v>0</v>
      </c>
      <c r="I88" s="554"/>
    </row>
    <row r="89" spans="1:9" ht="15.75" hidden="1">
      <c r="A89" s="549" t="s">
        <v>54</v>
      </c>
      <c r="B89" s="44"/>
      <c r="C89" s="46" t="s">
        <v>245</v>
      </c>
      <c r="D89" s="46" t="s">
        <v>211</v>
      </c>
      <c r="E89" s="46" t="s">
        <v>87</v>
      </c>
      <c r="F89" s="46" t="s">
        <v>60</v>
      </c>
      <c r="G89" s="46" t="s">
        <v>215</v>
      </c>
      <c r="H89" s="554"/>
      <c r="I89" s="554"/>
    </row>
    <row r="90" spans="1:9" ht="15.75" hidden="1">
      <c r="A90" s="549" t="s">
        <v>225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54"/>
      <c r="I90" s="554"/>
    </row>
    <row r="91" spans="1:9" ht="15.75" hidden="1">
      <c r="A91" s="549" t="s">
        <v>230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54"/>
      <c r="I91" s="554"/>
    </row>
    <row r="92" spans="1:9" s="492" customFormat="1" ht="25.5">
      <c r="A92" s="543" t="s">
        <v>69</v>
      </c>
      <c r="B92" s="544"/>
      <c r="C92" s="45" t="s">
        <v>245</v>
      </c>
      <c r="D92" s="45" t="s">
        <v>211</v>
      </c>
      <c r="E92" s="45" t="s">
        <v>87</v>
      </c>
      <c r="F92" s="45" t="s">
        <v>400</v>
      </c>
      <c r="G92" s="45"/>
      <c r="H92" s="555">
        <f>H93</f>
        <v>3</v>
      </c>
      <c r="I92" s="555">
        <f>I93</f>
        <v>3</v>
      </c>
    </row>
    <row r="93" spans="1:9" ht="25.5">
      <c r="A93" s="549" t="s">
        <v>61</v>
      </c>
      <c r="B93" s="44"/>
      <c r="C93" s="46" t="s">
        <v>245</v>
      </c>
      <c r="D93" s="46" t="s">
        <v>211</v>
      </c>
      <c r="E93" s="46" t="s">
        <v>87</v>
      </c>
      <c r="F93" s="46" t="s">
        <v>401</v>
      </c>
      <c r="G93" s="46"/>
      <c r="H93" s="554">
        <f>H95+H99</f>
        <v>3</v>
      </c>
      <c r="I93" s="554">
        <f>I95+I99</f>
        <v>3</v>
      </c>
    </row>
    <row r="94" spans="1:9" ht="25.5">
      <c r="A94" s="549" t="s">
        <v>256</v>
      </c>
      <c r="B94" s="44"/>
      <c r="C94" s="46" t="s">
        <v>245</v>
      </c>
      <c r="D94" s="46" t="s">
        <v>211</v>
      </c>
      <c r="E94" s="46" t="s">
        <v>87</v>
      </c>
      <c r="F94" s="46" t="s">
        <v>257</v>
      </c>
      <c r="G94" s="46"/>
      <c r="H94" s="554">
        <f>H99</f>
        <v>3</v>
      </c>
      <c r="I94" s="554">
        <f>I99</f>
        <v>3</v>
      </c>
    </row>
    <row r="95" spans="1:9" ht="25.5" hidden="1">
      <c r="A95" s="547" t="s">
        <v>200</v>
      </c>
      <c r="B95" s="251"/>
      <c r="C95" s="46" t="s">
        <v>245</v>
      </c>
      <c r="D95" s="46" t="s">
        <v>211</v>
      </c>
      <c r="E95" s="46" t="s">
        <v>87</v>
      </c>
      <c r="F95" s="46" t="s">
        <v>257</v>
      </c>
      <c r="G95" s="46" t="s">
        <v>215</v>
      </c>
      <c r="H95" s="548"/>
      <c r="I95" s="548"/>
    </row>
    <row r="96" spans="1:9" ht="15.75" hidden="1">
      <c r="A96" s="547" t="s">
        <v>54</v>
      </c>
      <c r="B96" s="251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54">
        <v>45</v>
      </c>
      <c r="I96" s="554">
        <v>45</v>
      </c>
    </row>
    <row r="97" spans="1:9" ht="15.75" hidden="1">
      <c r="A97" s="549" t="s">
        <v>225</v>
      </c>
      <c r="B97" s="44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54">
        <v>45</v>
      </c>
      <c r="I97" s="554">
        <v>45</v>
      </c>
    </row>
    <row r="98" spans="1:9" ht="15.75" hidden="1">
      <c r="A98" s="562" t="s">
        <v>230</v>
      </c>
      <c r="B98" s="563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54">
        <v>45</v>
      </c>
      <c r="I98" s="554">
        <v>45</v>
      </c>
    </row>
    <row r="99" spans="1:9" ht="15.75">
      <c r="A99" s="549" t="s">
        <v>201</v>
      </c>
      <c r="B99" s="44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202</v>
      </c>
      <c r="H99" s="554">
        <v>3</v>
      </c>
      <c r="I99" s="554">
        <v>3</v>
      </c>
    </row>
    <row r="100" spans="1:9" ht="15.75" hidden="1">
      <c r="A100" s="562" t="s">
        <v>54</v>
      </c>
      <c r="B100" s="563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54">
        <v>1</v>
      </c>
      <c r="I100" s="554">
        <v>1</v>
      </c>
    </row>
    <row r="101" spans="1:9" ht="15.75" hidden="1">
      <c r="A101" s="562" t="s">
        <v>231</v>
      </c>
      <c r="B101" s="563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215</v>
      </c>
      <c r="H101" s="554">
        <v>1</v>
      </c>
      <c r="I101" s="554">
        <v>1</v>
      </c>
    </row>
    <row r="102" spans="1:9" s="492" customFormat="1" ht="15.75">
      <c r="A102" s="543" t="s">
        <v>14</v>
      </c>
      <c r="B102" s="544"/>
      <c r="C102" s="45" t="s">
        <v>245</v>
      </c>
      <c r="D102" s="45" t="s">
        <v>212</v>
      </c>
      <c r="E102" s="45"/>
      <c r="F102" s="45"/>
      <c r="G102" s="45"/>
      <c r="H102" s="555">
        <f>H103</f>
        <v>138.8</v>
      </c>
      <c r="I102" s="555">
        <f>I103</f>
        <v>144.5</v>
      </c>
    </row>
    <row r="103" spans="1:9" ht="15.75">
      <c r="A103" s="549" t="s">
        <v>77</v>
      </c>
      <c r="B103" s="44"/>
      <c r="C103" s="46" t="s">
        <v>245</v>
      </c>
      <c r="D103" s="46" t="s">
        <v>212</v>
      </c>
      <c r="E103" s="46" t="s">
        <v>222</v>
      </c>
      <c r="F103" s="46"/>
      <c r="G103" s="46"/>
      <c r="H103" s="554">
        <f>H104</f>
        <v>138.8</v>
      </c>
      <c r="I103" s="554">
        <f>I104</f>
        <v>144.5</v>
      </c>
    </row>
    <row r="104" spans="1:9" ht="25.5">
      <c r="A104" s="549" t="s">
        <v>52</v>
      </c>
      <c r="B104" s="44"/>
      <c r="C104" s="46" t="s">
        <v>245</v>
      </c>
      <c r="D104" s="46" t="s">
        <v>212</v>
      </c>
      <c r="E104" s="46" t="s">
        <v>222</v>
      </c>
      <c r="F104" s="45" t="s">
        <v>453</v>
      </c>
      <c r="G104" s="46"/>
      <c r="H104" s="548">
        <f>H106+H125</f>
        <v>138.8</v>
      </c>
      <c r="I104" s="548">
        <f>I106</f>
        <v>144.5</v>
      </c>
    </row>
    <row r="105" spans="1:9" ht="25.5">
      <c r="A105" s="551" t="s">
        <v>95</v>
      </c>
      <c r="B105" s="552"/>
      <c r="C105" s="46" t="s">
        <v>245</v>
      </c>
      <c r="D105" s="46" t="s">
        <v>212</v>
      </c>
      <c r="E105" s="46" t="s">
        <v>222</v>
      </c>
      <c r="F105" s="46" t="s">
        <v>454</v>
      </c>
      <c r="G105" s="46"/>
      <c r="H105" s="548">
        <f>H106</f>
        <v>138.8</v>
      </c>
      <c r="I105" s="548">
        <f>I106</f>
        <v>144.5</v>
      </c>
    </row>
    <row r="106" spans="1:9" ht="38.25">
      <c r="A106" s="549" t="s">
        <v>290</v>
      </c>
      <c r="B106" s="44"/>
      <c r="C106" s="46" t="s">
        <v>245</v>
      </c>
      <c r="D106" s="46" t="s">
        <v>212</v>
      </c>
      <c r="E106" s="46" t="s">
        <v>222</v>
      </c>
      <c r="F106" s="46" t="s">
        <v>457</v>
      </c>
      <c r="G106" s="46"/>
      <c r="H106" s="554">
        <f>H107+H112</f>
        <v>138.8</v>
      </c>
      <c r="I106" s="554">
        <f>I107+I112</f>
        <v>144.5</v>
      </c>
    </row>
    <row r="107" spans="1:9" ht="65.25" customHeight="1">
      <c r="A107" s="547" t="s">
        <v>198</v>
      </c>
      <c r="B107" s="251"/>
      <c r="C107" s="46" t="s">
        <v>245</v>
      </c>
      <c r="D107" s="46" t="s">
        <v>212</v>
      </c>
      <c r="E107" s="46" t="s">
        <v>222</v>
      </c>
      <c r="F107" s="46" t="s">
        <v>457</v>
      </c>
      <c r="G107" s="46" t="s">
        <v>199</v>
      </c>
      <c r="H107" s="554">
        <v>138.8</v>
      </c>
      <c r="I107" s="554">
        <v>144.5</v>
      </c>
    </row>
    <row r="108" spans="1:9" ht="15.75" hidden="1">
      <c r="A108" s="549" t="s">
        <v>54</v>
      </c>
      <c r="B108" s="44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54">
        <v>0</v>
      </c>
      <c r="I108" s="554">
        <v>0</v>
      </c>
    </row>
    <row r="109" spans="1:9" ht="15.75" hidden="1">
      <c r="A109" s="547" t="s">
        <v>216</v>
      </c>
      <c r="B109" s="251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48">
        <v>0</v>
      </c>
      <c r="I109" s="548">
        <v>0</v>
      </c>
    </row>
    <row r="110" spans="1:9" ht="15.75" hidden="1">
      <c r="A110" s="549" t="s">
        <v>217</v>
      </c>
      <c r="B110" s="44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54">
        <v>0</v>
      </c>
      <c r="I110" s="554">
        <v>0</v>
      </c>
    </row>
    <row r="111" spans="1:9" ht="15.75" hidden="1">
      <c r="A111" s="547" t="s">
        <v>218</v>
      </c>
      <c r="B111" s="251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54">
        <v>0</v>
      </c>
      <c r="I111" s="554">
        <v>0</v>
      </c>
    </row>
    <row r="112" spans="1:9" ht="46.5" customHeight="1" hidden="1">
      <c r="A112" s="549" t="s">
        <v>319</v>
      </c>
      <c r="B112" s="44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215</v>
      </c>
      <c r="H112" s="554">
        <v>0</v>
      </c>
      <c r="I112" s="554">
        <v>0</v>
      </c>
    </row>
    <row r="113" spans="1:9" s="492" customFormat="1" ht="25.5" hidden="1">
      <c r="A113" s="546" t="s">
        <v>280</v>
      </c>
      <c r="B113" s="250"/>
      <c r="C113" s="45" t="s">
        <v>245</v>
      </c>
      <c r="D113" s="45" t="s">
        <v>222</v>
      </c>
      <c r="E113" s="45"/>
      <c r="F113" s="45"/>
      <c r="G113" s="45"/>
      <c r="H113" s="555">
        <f aca="true" t="shared" si="1" ref="H113:I115">H114</f>
        <v>0</v>
      </c>
      <c r="I113" s="555">
        <f t="shared" si="1"/>
        <v>0</v>
      </c>
    </row>
    <row r="114" spans="1:9" ht="25.5" hidden="1">
      <c r="A114" s="564" t="s">
        <v>247</v>
      </c>
      <c r="B114" s="565"/>
      <c r="C114" s="566">
        <v>950</v>
      </c>
      <c r="D114" s="567">
        <v>3</v>
      </c>
      <c r="E114" s="567">
        <v>14</v>
      </c>
      <c r="F114" s="568" t="s">
        <v>429</v>
      </c>
      <c r="G114" s="569" t="s">
        <v>429</v>
      </c>
      <c r="H114" s="548">
        <f t="shared" si="1"/>
        <v>0</v>
      </c>
      <c r="I114" s="548">
        <f t="shared" si="1"/>
        <v>0</v>
      </c>
    </row>
    <row r="115" spans="1:9" ht="38.25" hidden="1">
      <c r="A115" s="564" t="s">
        <v>430</v>
      </c>
      <c r="B115" s="565"/>
      <c r="C115" s="566">
        <v>950</v>
      </c>
      <c r="D115" s="567">
        <v>3</v>
      </c>
      <c r="E115" s="567">
        <v>14</v>
      </c>
      <c r="F115" s="568">
        <v>8600000000</v>
      </c>
      <c r="G115" s="569" t="s">
        <v>429</v>
      </c>
      <c r="H115" s="554">
        <f t="shared" si="1"/>
        <v>0</v>
      </c>
      <c r="I115" s="554">
        <f t="shared" si="1"/>
        <v>0</v>
      </c>
    </row>
    <row r="116" spans="1:9" ht="76.5" hidden="1">
      <c r="A116" s="564" t="s">
        <v>431</v>
      </c>
      <c r="B116" s="565"/>
      <c r="C116" s="566">
        <v>950</v>
      </c>
      <c r="D116" s="567">
        <v>3</v>
      </c>
      <c r="E116" s="567">
        <v>14</v>
      </c>
      <c r="F116" s="568">
        <v>8601000000</v>
      </c>
      <c r="G116" s="569" t="s">
        <v>429</v>
      </c>
      <c r="H116" s="554">
        <f>H117+H119+H121+H123</f>
        <v>0</v>
      </c>
      <c r="I116" s="554">
        <f>I117+I119+I121+I123</f>
        <v>0</v>
      </c>
    </row>
    <row r="117" spans="1:9" ht="25.5" hidden="1">
      <c r="A117" s="564" t="s">
        <v>432</v>
      </c>
      <c r="B117" s="565"/>
      <c r="C117" s="566">
        <v>950</v>
      </c>
      <c r="D117" s="567">
        <v>3</v>
      </c>
      <c r="E117" s="567">
        <v>14</v>
      </c>
      <c r="F117" s="568">
        <v>8601000001</v>
      </c>
      <c r="G117" s="569" t="s">
        <v>429</v>
      </c>
      <c r="H117" s="554">
        <f>H118</f>
        <v>0</v>
      </c>
      <c r="I117" s="554">
        <f>I118</f>
        <v>0</v>
      </c>
    </row>
    <row r="118" spans="1:9" ht="25.5" hidden="1">
      <c r="A118" s="564" t="s">
        <v>319</v>
      </c>
      <c r="B118" s="565"/>
      <c r="C118" s="566">
        <v>950</v>
      </c>
      <c r="D118" s="567">
        <v>3</v>
      </c>
      <c r="E118" s="567">
        <v>14</v>
      </c>
      <c r="F118" s="568">
        <v>8601000001</v>
      </c>
      <c r="G118" s="569" t="s">
        <v>215</v>
      </c>
      <c r="H118" s="554"/>
      <c r="I118" s="554"/>
    </row>
    <row r="119" spans="1:9" ht="25.5" hidden="1">
      <c r="A119" s="564" t="s">
        <v>433</v>
      </c>
      <c r="B119" s="565"/>
      <c r="C119" s="566">
        <v>950</v>
      </c>
      <c r="D119" s="567">
        <v>3</v>
      </c>
      <c r="E119" s="567">
        <v>14</v>
      </c>
      <c r="F119" s="568">
        <v>8601000002</v>
      </c>
      <c r="G119" s="569" t="s">
        <v>429</v>
      </c>
      <c r="H119" s="554">
        <f>H120</f>
        <v>0</v>
      </c>
      <c r="I119" s="554">
        <f>I120</f>
        <v>0</v>
      </c>
    </row>
    <row r="120" spans="1:9" ht="25.5" hidden="1">
      <c r="A120" s="564" t="s">
        <v>319</v>
      </c>
      <c r="B120" s="565"/>
      <c r="C120" s="566">
        <v>950</v>
      </c>
      <c r="D120" s="567">
        <v>3</v>
      </c>
      <c r="E120" s="567">
        <v>14</v>
      </c>
      <c r="F120" s="568">
        <v>8601000002</v>
      </c>
      <c r="G120" s="569" t="s">
        <v>215</v>
      </c>
      <c r="H120" s="554">
        <v>0</v>
      </c>
      <c r="I120" s="554"/>
    </row>
    <row r="121" spans="1:9" ht="25.5" hidden="1">
      <c r="A121" s="564" t="s">
        <v>434</v>
      </c>
      <c r="B121" s="565"/>
      <c r="C121" s="566">
        <v>950</v>
      </c>
      <c r="D121" s="567">
        <v>3</v>
      </c>
      <c r="E121" s="567">
        <v>14</v>
      </c>
      <c r="F121" s="568">
        <v>8601000003</v>
      </c>
      <c r="G121" s="569" t="s">
        <v>429</v>
      </c>
      <c r="H121" s="554">
        <f>H122</f>
        <v>0</v>
      </c>
      <c r="I121" s="554">
        <f>I122</f>
        <v>0</v>
      </c>
    </row>
    <row r="122" spans="1:9" ht="25.5" hidden="1">
      <c r="A122" s="564" t="s">
        <v>319</v>
      </c>
      <c r="B122" s="565"/>
      <c r="C122" s="566">
        <v>950</v>
      </c>
      <c r="D122" s="567">
        <v>3</v>
      </c>
      <c r="E122" s="567">
        <v>14</v>
      </c>
      <c r="F122" s="568">
        <v>8601000003</v>
      </c>
      <c r="G122" s="569" t="s">
        <v>215</v>
      </c>
      <c r="H122" s="554"/>
      <c r="I122" s="554"/>
    </row>
    <row r="123" spans="1:9" ht="15.75" hidden="1">
      <c r="A123" s="564" t="s">
        <v>435</v>
      </c>
      <c r="B123" s="565"/>
      <c r="C123" s="566">
        <v>950</v>
      </c>
      <c r="D123" s="567">
        <v>3</v>
      </c>
      <c r="E123" s="567">
        <v>14</v>
      </c>
      <c r="F123" s="568">
        <v>8601000004</v>
      </c>
      <c r="G123" s="569" t="s">
        <v>429</v>
      </c>
      <c r="H123" s="554">
        <f>H124</f>
        <v>0</v>
      </c>
      <c r="I123" s="554">
        <f>I124</f>
        <v>0</v>
      </c>
    </row>
    <row r="124" spans="1:9" ht="25.5" hidden="1">
      <c r="A124" s="564" t="s">
        <v>319</v>
      </c>
      <c r="B124" s="565"/>
      <c r="C124" s="566">
        <v>950</v>
      </c>
      <c r="D124" s="567">
        <v>3</v>
      </c>
      <c r="E124" s="567">
        <v>14</v>
      </c>
      <c r="F124" s="568">
        <v>8601000004</v>
      </c>
      <c r="G124" s="569" t="s">
        <v>215</v>
      </c>
      <c r="H124" s="554">
        <v>0</v>
      </c>
      <c r="I124" s="554"/>
    </row>
    <row r="125" spans="1:9" ht="15.75" hidden="1">
      <c r="A125" s="362" t="s">
        <v>224</v>
      </c>
      <c r="B125" s="578">
        <v>2</v>
      </c>
      <c r="C125" s="160">
        <v>950</v>
      </c>
      <c r="D125" s="46" t="s">
        <v>212</v>
      </c>
      <c r="E125" s="46" t="s">
        <v>222</v>
      </c>
      <c r="F125" s="568">
        <v>200300000</v>
      </c>
      <c r="G125" s="569"/>
      <c r="H125" s="554">
        <f>H126</f>
        <v>0</v>
      </c>
      <c r="I125" s="554"/>
    </row>
    <row r="126" spans="1:9" ht="15.75" hidden="1">
      <c r="A126" s="362" t="s">
        <v>444</v>
      </c>
      <c r="B126" s="578">
        <v>2</v>
      </c>
      <c r="C126" s="160">
        <v>950</v>
      </c>
      <c r="D126" s="46" t="s">
        <v>212</v>
      </c>
      <c r="E126" s="46" t="s">
        <v>222</v>
      </c>
      <c r="F126" s="568">
        <v>200320190</v>
      </c>
      <c r="G126" s="569"/>
      <c r="H126" s="554">
        <f>H127</f>
        <v>0</v>
      </c>
      <c r="I126" s="554"/>
    </row>
    <row r="127" spans="1:9" ht="75" customHeight="1" hidden="1">
      <c r="A127" s="80" t="s">
        <v>198</v>
      </c>
      <c r="B127" s="578">
        <v>2</v>
      </c>
      <c r="C127" s="160">
        <v>950</v>
      </c>
      <c r="D127" s="46" t="s">
        <v>212</v>
      </c>
      <c r="E127" s="46" t="s">
        <v>222</v>
      </c>
      <c r="F127" s="568">
        <v>200320190</v>
      </c>
      <c r="G127" s="569">
        <v>100</v>
      </c>
      <c r="H127" s="554">
        <v>0</v>
      </c>
      <c r="I127" s="554"/>
    </row>
    <row r="128" spans="1:9" ht="25.5">
      <c r="A128" s="642" t="s">
        <v>428</v>
      </c>
      <c r="B128" s="565"/>
      <c r="C128" s="566"/>
      <c r="D128" s="46" t="s">
        <v>222</v>
      </c>
      <c r="E128" s="580"/>
      <c r="F128" s="580"/>
      <c r="G128" s="580"/>
      <c r="H128" s="581">
        <f>H129</f>
        <v>15</v>
      </c>
      <c r="I128" s="554"/>
    </row>
    <row r="129" spans="1:9" ht="25.5">
      <c r="A129" s="80" t="s">
        <v>247</v>
      </c>
      <c r="B129" s="565"/>
      <c r="C129" s="566"/>
      <c r="D129" s="46" t="s">
        <v>222</v>
      </c>
      <c r="E129" s="162">
        <v>14</v>
      </c>
      <c r="F129" s="580"/>
      <c r="G129" s="580"/>
      <c r="H129" s="451">
        <f>H130</f>
        <v>15</v>
      </c>
      <c r="I129" s="554"/>
    </row>
    <row r="130" spans="1:9" ht="25.5">
      <c r="A130" s="80" t="s">
        <v>571</v>
      </c>
      <c r="B130" s="565"/>
      <c r="C130" s="566"/>
      <c r="D130" s="46" t="s">
        <v>222</v>
      </c>
      <c r="E130" s="162">
        <v>14</v>
      </c>
      <c r="F130" s="162">
        <v>2400000000</v>
      </c>
      <c r="G130" s="583"/>
      <c r="H130" s="450">
        <f>H131</f>
        <v>15</v>
      </c>
      <c r="I130" s="554"/>
    </row>
    <row r="131" spans="1:9" ht="25.5">
      <c r="A131" s="80" t="s">
        <v>200</v>
      </c>
      <c r="B131" s="565"/>
      <c r="C131" s="566"/>
      <c r="D131" s="46" t="s">
        <v>222</v>
      </c>
      <c r="E131" s="162">
        <v>14</v>
      </c>
      <c r="F131" s="162">
        <v>2407000000</v>
      </c>
      <c r="G131" s="162">
        <v>200</v>
      </c>
      <c r="H131" s="450">
        <v>15</v>
      </c>
      <c r="I131" s="554"/>
    </row>
    <row r="132" spans="1:9" ht="15.75" hidden="1">
      <c r="A132" s="564"/>
      <c r="B132" s="565"/>
      <c r="C132" s="566"/>
      <c r="D132" s="567"/>
      <c r="E132" s="567"/>
      <c r="F132" s="568"/>
      <c r="G132" s="569"/>
      <c r="H132" s="554"/>
      <c r="I132" s="554"/>
    </row>
    <row r="133" spans="1:9" ht="15.75" hidden="1">
      <c r="A133" s="564"/>
      <c r="B133" s="565"/>
      <c r="C133" s="566"/>
      <c r="D133" s="567"/>
      <c r="E133" s="567"/>
      <c r="F133" s="568"/>
      <c r="G133" s="569"/>
      <c r="H133" s="554"/>
      <c r="I133" s="554"/>
    </row>
    <row r="134" spans="1:9" s="492" customFormat="1" ht="15.75">
      <c r="A134" s="546" t="s">
        <v>13</v>
      </c>
      <c r="B134" s="250"/>
      <c r="C134" s="45" t="s">
        <v>245</v>
      </c>
      <c r="D134" s="45" t="s">
        <v>223</v>
      </c>
      <c r="E134" s="45"/>
      <c r="F134" s="45"/>
      <c r="G134" s="45"/>
      <c r="H134" s="545">
        <f>H135+H141+H152</f>
        <v>804.47</v>
      </c>
      <c r="I134" s="545">
        <f>I135+I141+I152</f>
        <v>829.24</v>
      </c>
    </row>
    <row r="135" spans="1:9" ht="15.75" hidden="1">
      <c r="A135" s="547" t="s">
        <v>106</v>
      </c>
      <c r="B135" s="251"/>
      <c r="C135" s="46" t="s">
        <v>245</v>
      </c>
      <c r="D135" s="46" t="s">
        <v>223</v>
      </c>
      <c r="E135" s="46" t="s">
        <v>211</v>
      </c>
      <c r="F135" s="46"/>
      <c r="G135" s="46"/>
      <c r="H135" s="548">
        <v>0</v>
      </c>
      <c r="I135" s="548">
        <v>0</v>
      </c>
    </row>
    <row r="136" spans="1:9" ht="25.5" hidden="1">
      <c r="A136" s="547" t="s">
        <v>52</v>
      </c>
      <c r="B136" s="251"/>
      <c r="C136" s="46" t="s">
        <v>245</v>
      </c>
      <c r="D136" s="46" t="s">
        <v>223</v>
      </c>
      <c r="E136" s="46" t="s">
        <v>211</v>
      </c>
      <c r="F136" s="45" t="s">
        <v>453</v>
      </c>
      <c r="G136" s="46"/>
      <c r="H136" s="548">
        <v>0</v>
      </c>
      <c r="I136" s="548">
        <v>0</v>
      </c>
    </row>
    <row r="137" spans="1:9" ht="36" customHeight="1" hidden="1">
      <c r="A137" s="551" t="s">
        <v>95</v>
      </c>
      <c r="B137" s="552"/>
      <c r="C137" s="46" t="s">
        <v>245</v>
      </c>
      <c r="D137" s="46" t="s">
        <v>223</v>
      </c>
      <c r="E137" s="46" t="s">
        <v>211</v>
      </c>
      <c r="F137" s="46" t="s">
        <v>454</v>
      </c>
      <c r="G137" s="46"/>
      <c r="H137" s="548">
        <f>H138</f>
        <v>0</v>
      </c>
      <c r="I137" s="548">
        <f>I138</f>
        <v>0</v>
      </c>
    </row>
    <row r="138" spans="1:9" ht="25.5" hidden="1">
      <c r="A138" s="547" t="s">
        <v>97</v>
      </c>
      <c r="B138" s="251"/>
      <c r="C138" s="46" t="s">
        <v>245</v>
      </c>
      <c r="D138" s="46" t="s">
        <v>223</v>
      </c>
      <c r="E138" s="46" t="s">
        <v>211</v>
      </c>
      <c r="F138" s="46" t="s">
        <v>140</v>
      </c>
      <c r="G138" s="46"/>
      <c r="H138" s="554">
        <v>0</v>
      </c>
      <c r="I138" s="554">
        <v>0</v>
      </c>
    </row>
    <row r="139" spans="1:9" ht="63.75" hidden="1">
      <c r="A139" s="547" t="s">
        <v>198</v>
      </c>
      <c r="B139" s="251"/>
      <c r="C139" s="46" t="s">
        <v>245</v>
      </c>
      <c r="D139" s="46" t="s">
        <v>223</v>
      </c>
      <c r="E139" s="46" t="s">
        <v>211</v>
      </c>
      <c r="F139" s="46" t="s">
        <v>140</v>
      </c>
      <c r="G139" s="46" t="s">
        <v>199</v>
      </c>
      <c r="H139" s="548">
        <v>0</v>
      </c>
      <c r="I139" s="548">
        <v>0</v>
      </c>
    </row>
    <row r="140" spans="1:9" ht="25.5" hidden="1">
      <c r="A140" s="549" t="s">
        <v>319</v>
      </c>
      <c r="B140" s="44"/>
      <c r="C140" s="46" t="s">
        <v>245</v>
      </c>
      <c r="D140" s="46" t="s">
        <v>223</v>
      </c>
      <c r="E140" s="46" t="s">
        <v>211</v>
      </c>
      <c r="F140" s="46" t="s">
        <v>140</v>
      </c>
      <c r="G140" s="46" t="s">
        <v>215</v>
      </c>
      <c r="H140" s="548">
        <v>0</v>
      </c>
      <c r="I140" s="548">
        <v>0</v>
      </c>
    </row>
    <row r="141" spans="1:9" s="492" customFormat="1" ht="15.75">
      <c r="A141" s="543" t="s">
        <v>62</v>
      </c>
      <c r="B141" s="544"/>
      <c r="C141" s="45" t="s">
        <v>245</v>
      </c>
      <c r="D141" s="45" t="s">
        <v>223</v>
      </c>
      <c r="E141" s="45" t="s">
        <v>258</v>
      </c>
      <c r="F141" s="45"/>
      <c r="G141" s="45"/>
      <c r="H141" s="555">
        <f>H145+H142</f>
        <v>694.47</v>
      </c>
      <c r="I141" s="555">
        <f>I145</f>
        <v>739.24</v>
      </c>
    </row>
    <row r="142" spans="1:9" s="492" customFormat="1" ht="15.75" hidden="1">
      <c r="A142" s="80" t="s">
        <v>572</v>
      </c>
      <c r="B142" s="544"/>
      <c r="C142" s="45"/>
      <c r="D142" s="46" t="s">
        <v>223</v>
      </c>
      <c r="E142" s="46" t="s">
        <v>258</v>
      </c>
      <c r="F142" s="160">
        <v>3100000000</v>
      </c>
      <c r="G142" s="160"/>
      <c r="H142" s="451">
        <v>0</v>
      </c>
      <c r="I142" s="555"/>
    </row>
    <row r="143" spans="1:9" s="492" customFormat="1" ht="37.5" customHeight="1" hidden="1">
      <c r="A143" s="80" t="s">
        <v>573</v>
      </c>
      <c r="B143" s="544"/>
      <c r="C143" s="45"/>
      <c r="D143" s="46" t="s">
        <v>223</v>
      </c>
      <c r="E143" s="46" t="s">
        <v>258</v>
      </c>
      <c r="F143" s="160">
        <v>3105000000</v>
      </c>
      <c r="G143" s="160"/>
      <c r="H143" s="451">
        <f>H144</f>
        <v>0</v>
      </c>
      <c r="I143" s="555"/>
    </row>
    <row r="144" spans="1:9" s="492" customFormat="1" ht="25.5" hidden="1">
      <c r="A144" s="80" t="s">
        <v>200</v>
      </c>
      <c r="B144" s="544"/>
      <c r="C144" s="45"/>
      <c r="D144" s="46" t="s">
        <v>223</v>
      </c>
      <c r="E144" s="46" t="s">
        <v>258</v>
      </c>
      <c r="F144" s="160">
        <v>3105000000</v>
      </c>
      <c r="G144" s="160">
        <v>200</v>
      </c>
      <c r="H144" s="451">
        <v>0</v>
      </c>
      <c r="I144" s="555"/>
    </row>
    <row r="145" spans="1:9" ht="16.5" customHeight="1">
      <c r="A145" s="564" t="s">
        <v>572</v>
      </c>
      <c r="B145" s="565"/>
      <c r="C145" s="566">
        <v>950</v>
      </c>
      <c r="D145" s="567">
        <v>4</v>
      </c>
      <c r="E145" s="567">
        <v>9</v>
      </c>
      <c r="F145" s="568">
        <v>3100000000</v>
      </c>
      <c r="G145" s="569" t="s">
        <v>429</v>
      </c>
      <c r="H145" s="554">
        <f>H146</f>
        <v>694.47</v>
      </c>
      <c r="I145" s="554">
        <f>I146</f>
        <v>739.24</v>
      </c>
    </row>
    <row r="146" spans="1:9" ht="25.5">
      <c r="A146" s="564" t="s">
        <v>573</v>
      </c>
      <c r="B146" s="565"/>
      <c r="C146" s="566">
        <v>950</v>
      </c>
      <c r="D146" s="567">
        <v>4</v>
      </c>
      <c r="E146" s="567">
        <v>9</v>
      </c>
      <c r="F146" s="568">
        <v>3100500000</v>
      </c>
      <c r="G146" s="569" t="s">
        <v>429</v>
      </c>
      <c r="H146" s="554">
        <v>694.47</v>
      </c>
      <c r="I146" s="554">
        <v>739.24</v>
      </c>
    </row>
    <row r="147" spans="1:9" ht="25.5">
      <c r="A147" s="564" t="s">
        <v>319</v>
      </c>
      <c r="B147" s="565"/>
      <c r="C147" s="566">
        <v>950</v>
      </c>
      <c r="D147" s="567">
        <v>4</v>
      </c>
      <c r="E147" s="567">
        <v>9</v>
      </c>
      <c r="F147" s="568">
        <v>3100500000</v>
      </c>
      <c r="G147" s="569" t="s">
        <v>215</v>
      </c>
      <c r="H147" s="548">
        <v>694.47</v>
      </c>
      <c r="I147" s="548">
        <v>739.24</v>
      </c>
    </row>
    <row r="148" spans="1:9" ht="25.5" hidden="1">
      <c r="A148" s="564" t="s">
        <v>517</v>
      </c>
      <c r="B148" s="565"/>
      <c r="C148" s="566">
        <v>950</v>
      </c>
      <c r="D148" s="567">
        <v>4</v>
      </c>
      <c r="E148" s="567">
        <v>9</v>
      </c>
      <c r="F148" s="568" t="s">
        <v>436</v>
      </c>
      <c r="G148" s="569" t="s">
        <v>429</v>
      </c>
      <c r="H148" s="545">
        <f>H149</f>
        <v>0</v>
      </c>
      <c r="I148" s="545">
        <f>I149</f>
        <v>0</v>
      </c>
    </row>
    <row r="149" spans="1:9" ht="25.5" hidden="1">
      <c r="A149" s="564" t="s">
        <v>319</v>
      </c>
      <c r="B149" s="565"/>
      <c r="C149" s="566">
        <v>950</v>
      </c>
      <c r="D149" s="567">
        <v>4</v>
      </c>
      <c r="E149" s="567">
        <v>9</v>
      </c>
      <c r="F149" s="568" t="s">
        <v>436</v>
      </c>
      <c r="G149" s="569" t="s">
        <v>215</v>
      </c>
      <c r="H149" s="548">
        <v>0</v>
      </c>
      <c r="I149" s="548">
        <v>0</v>
      </c>
    </row>
    <row r="150" spans="1:9" ht="15.75" hidden="1">
      <c r="A150" s="592" t="s">
        <v>437</v>
      </c>
      <c r="B150" s="527"/>
      <c r="C150" s="566">
        <v>950</v>
      </c>
      <c r="D150" s="567">
        <v>4</v>
      </c>
      <c r="E150" s="567">
        <v>9</v>
      </c>
      <c r="F150" s="568" t="s">
        <v>324</v>
      </c>
      <c r="G150" s="569"/>
      <c r="H150" s="548">
        <f>H151</f>
        <v>0</v>
      </c>
      <c r="I150" s="548">
        <f>I151</f>
        <v>0</v>
      </c>
    </row>
    <row r="151" spans="1:9" ht="25.5" hidden="1">
      <c r="A151" s="564" t="s">
        <v>319</v>
      </c>
      <c r="B151" s="565"/>
      <c r="C151" s="566">
        <v>950</v>
      </c>
      <c r="D151" s="567">
        <v>4</v>
      </c>
      <c r="E151" s="567">
        <v>9</v>
      </c>
      <c r="F151" s="568" t="s">
        <v>324</v>
      </c>
      <c r="G151" s="569">
        <v>200</v>
      </c>
      <c r="H151" s="548">
        <v>0</v>
      </c>
      <c r="I151" s="548">
        <v>0</v>
      </c>
    </row>
    <row r="152" spans="1:9" s="492" customFormat="1" ht="18" customHeight="1">
      <c r="A152" s="546" t="s">
        <v>70</v>
      </c>
      <c r="B152" s="250"/>
      <c r="C152" s="45" t="s">
        <v>245</v>
      </c>
      <c r="D152" s="45" t="s">
        <v>223</v>
      </c>
      <c r="E152" s="45" t="s">
        <v>241</v>
      </c>
      <c r="F152" s="45"/>
      <c r="G152" s="45"/>
      <c r="H152" s="555">
        <f>H153</f>
        <v>110</v>
      </c>
      <c r="I152" s="555">
        <f>I153</f>
        <v>90</v>
      </c>
    </row>
    <row r="153" spans="1:9" ht="25.5">
      <c r="A153" s="546" t="s">
        <v>138</v>
      </c>
      <c r="B153" s="250"/>
      <c r="C153" s="45" t="s">
        <v>245</v>
      </c>
      <c r="D153" s="45" t="s">
        <v>223</v>
      </c>
      <c r="E153" s="45" t="s">
        <v>241</v>
      </c>
      <c r="F153" s="45" t="s">
        <v>402</v>
      </c>
      <c r="G153" s="45"/>
      <c r="H153" s="555">
        <f>H154+H157</f>
        <v>110</v>
      </c>
      <c r="I153" s="555">
        <f>I154+I157</f>
        <v>90</v>
      </c>
    </row>
    <row r="154" spans="1:9" ht="16.5" customHeight="1">
      <c r="A154" s="547" t="s">
        <v>143</v>
      </c>
      <c r="B154" s="251"/>
      <c r="C154" s="46" t="s">
        <v>245</v>
      </c>
      <c r="D154" s="46" t="s">
        <v>223</v>
      </c>
      <c r="E154" s="46" t="s">
        <v>241</v>
      </c>
      <c r="F154" s="46" t="s">
        <v>403</v>
      </c>
      <c r="G154" s="46"/>
      <c r="H154" s="554">
        <f>H155</f>
        <v>110</v>
      </c>
      <c r="I154" s="554">
        <f>I155</f>
        <v>90</v>
      </c>
    </row>
    <row r="155" spans="1:9" ht="25.5">
      <c r="A155" s="547" t="s">
        <v>319</v>
      </c>
      <c r="B155" s="251"/>
      <c r="C155" s="46" t="s">
        <v>245</v>
      </c>
      <c r="D155" s="46" t="s">
        <v>223</v>
      </c>
      <c r="E155" s="46" t="s">
        <v>241</v>
      </c>
      <c r="F155" s="46" t="s">
        <v>403</v>
      </c>
      <c r="G155" s="46" t="s">
        <v>215</v>
      </c>
      <c r="H155" s="554">
        <v>110</v>
      </c>
      <c r="I155" s="554">
        <v>90</v>
      </c>
    </row>
    <row r="156" spans="1:9" ht="19.5" customHeight="1" hidden="1">
      <c r="A156" s="547" t="s">
        <v>297</v>
      </c>
      <c r="B156" s="251"/>
      <c r="C156" s="46" t="s">
        <v>245</v>
      </c>
      <c r="D156" s="46" t="s">
        <v>223</v>
      </c>
      <c r="E156" s="46" t="s">
        <v>241</v>
      </c>
      <c r="F156" s="46" t="s">
        <v>404</v>
      </c>
      <c r="G156" s="46"/>
      <c r="H156" s="554">
        <f>H157</f>
        <v>0</v>
      </c>
      <c r="I156" s="554">
        <f>I157</f>
        <v>0</v>
      </c>
    </row>
    <row r="157" spans="1:9" ht="25.5" hidden="1">
      <c r="A157" s="547" t="s">
        <v>200</v>
      </c>
      <c r="B157" s="251"/>
      <c r="C157" s="46" t="s">
        <v>245</v>
      </c>
      <c r="D157" s="46" t="s">
        <v>223</v>
      </c>
      <c r="E157" s="46" t="s">
        <v>241</v>
      </c>
      <c r="F157" s="46" t="s">
        <v>404</v>
      </c>
      <c r="G157" s="46" t="s">
        <v>215</v>
      </c>
      <c r="H157" s="550"/>
      <c r="I157" s="550"/>
    </row>
    <row r="158" spans="1:9" s="492" customFormat="1" ht="15.75">
      <c r="A158" s="543" t="s">
        <v>12</v>
      </c>
      <c r="B158" s="544"/>
      <c r="C158" s="45" t="s">
        <v>245</v>
      </c>
      <c r="D158" s="45" t="s">
        <v>248</v>
      </c>
      <c r="E158" s="45"/>
      <c r="F158" s="45"/>
      <c r="G158" s="45"/>
      <c r="H158" s="555">
        <f>H159+H168+H178</f>
        <v>1081.44</v>
      </c>
      <c r="I158" s="555">
        <f>I159+I168+I178</f>
        <v>629.78</v>
      </c>
    </row>
    <row r="159" spans="1:9" ht="15.75" hidden="1">
      <c r="A159" s="546" t="s">
        <v>249</v>
      </c>
      <c r="B159" s="250"/>
      <c r="C159" s="45" t="s">
        <v>245</v>
      </c>
      <c r="D159" s="45" t="s">
        <v>248</v>
      </c>
      <c r="E159" s="45" t="s">
        <v>211</v>
      </c>
      <c r="F159" s="45"/>
      <c r="G159" s="45"/>
      <c r="H159" s="555">
        <f>H160+H165</f>
        <v>0</v>
      </c>
      <c r="I159" s="555">
        <f>I160+I165</f>
        <v>0</v>
      </c>
    </row>
    <row r="160" spans="1:9" ht="15.75" hidden="1">
      <c r="A160" s="543" t="s">
        <v>12</v>
      </c>
      <c r="B160" s="544"/>
      <c r="C160" s="45" t="s">
        <v>245</v>
      </c>
      <c r="D160" s="45" t="s">
        <v>248</v>
      </c>
      <c r="E160" s="45" t="s">
        <v>211</v>
      </c>
      <c r="F160" s="46" t="s">
        <v>405</v>
      </c>
      <c r="G160" s="45"/>
      <c r="H160" s="555">
        <f>H161+H163</f>
        <v>0</v>
      </c>
      <c r="I160" s="555">
        <f>I161+I163</f>
        <v>0</v>
      </c>
    </row>
    <row r="161" spans="1:9" ht="38.25" hidden="1">
      <c r="A161" s="547" t="s">
        <v>406</v>
      </c>
      <c r="B161" s="251"/>
      <c r="C161" s="46" t="s">
        <v>245</v>
      </c>
      <c r="D161" s="46" t="s">
        <v>248</v>
      </c>
      <c r="E161" s="46" t="s">
        <v>211</v>
      </c>
      <c r="F161" s="46" t="s">
        <v>407</v>
      </c>
      <c r="G161" s="45"/>
      <c r="H161" s="554">
        <f>H162</f>
        <v>0</v>
      </c>
      <c r="I161" s="554">
        <f>I162</f>
        <v>0</v>
      </c>
    </row>
    <row r="162" spans="1:9" ht="39.75" customHeight="1" hidden="1">
      <c r="A162" s="551" t="s">
        <v>96</v>
      </c>
      <c r="B162" s="552"/>
      <c r="C162" s="46" t="s">
        <v>245</v>
      </c>
      <c r="D162" s="46" t="s">
        <v>248</v>
      </c>
      <c r="E162" s="46" t="s">
        <v>211</v>
      </c>
      <c r="F162" s="46" t="s">
        <v>407</v>
      </c>
      <c r="G162" s="46" t="s">
        <v>288</v>
      </c>
      <c r="H162" s="591"/>
      <c r="I162" s="591"/>
    </row>
    <row r="163" spans="1:9" ht="20.25" customHeight="1" hidden="1">
      <c r="A163" s="547" t="s">
        <v>326</v>
      </c>
      <c r="B163" s="251"/>
      <c r="C163" s="46" t="s">
        <v>245</v>
      </c>
      <c r="D163" s="46" t="s">
        <v>248</v>
      </c>
      <c r="E163" s="46" t="s">
        <v>211</v>
      </c>
      <c r="F163" s="46" t="s">
        <v>327</v>
      </c>
      <c r="G163" s="46"/>
      <c r="H163" s="591">
        <f>H164</f>
        <v>0</v>
      </c>
      <c r="I163" s="591">
        <f>I164</f>
        <v>0</v>
      </c>
    </row>
    <row r="164" spans="1:9" ht="39.75" customHeight="1" hidden="1">
      <c r="A164" s="547" t="s">
        <v>319</v>
      </c>
      <c r="B164" s="251"/>
      <c r="C164" s="46" t="s">
        <v>245</v>
      </c>
      <c r="D164" s="46" t="s">
        <v>248</v>
      </c>
      <c r="E164" s="46" t="s">
        <v>211</v>
      </c>
      <c r="F164" s="46" t="s">
        <v>327</v>
      </c>
      <c r="G164" s="46" t="s">
        <v>215</v>
      </c>
      <c r="H164" s="591"/>
      <c r="I164" s="591"/>
    </row>
    <row r="165" spans="1:9" ht="43.5" customHeight="1" hidden="1">
      <c r="A165" s="592" t="s">
        <v>345</v>
      </c>
      <c r="B165" s="527"/>
      <c r="C165" s="46" t="s">
        <v>245</v>
      </c>
      <c r="D165" s="46" t="s">
        <v>248</v>
      </c>
      <c r="E165" s="46" t="s">
        <v>211</v>
      </c>
      <c r="F165" s="596" t="s">
        <v>456</v>
      </c>
      <c r="G165" s="46"/>
      <c r="H165" s="554">
        <f>H167</f>
        <v>0</v>
      </c>
      <c r="I165" s="554">
        <f>I167</f>
        <v>0</v>
      </c>
    </row>
    <row r="166" spans="1:9" ht="38.25" hidden="1">
      <c r="A166" s="592" t="s">
        <v>345</v>
      </c>
      <c r="B166" s="527"/>
      <c r="C166" s="46" t="s">
        <v>245</v>
      </c>
      <c r="D166" s="46" t="s">
        <v>248</v>
      </c>
      <c r="E166" s="46" t="s">
        <v>211</v>
      </c>
      <c r="F166" s="596" t="s">
        <v>51</v>
      </c>
      <c r="G166" s="46"/>
      <c r="H166" s="554">
        <f>H167</f>
        <v>0</v>
      </c>
      <c r="I166" s="554">
        <f>I167</f>
        <v>0</v>
      </c>
    </row>
    <row r="167" spans="1:9" ht="38.25" hidden="1">
      <c r="A167" s="597" t="s">
        <v>289</v>
      </c>
      <c r="B167" s="598"/>
      <c r="C167" s="46" t="s">
        <v>245</v>
      </c>
      <c r="D167" s="46" t="s">
        <v>248</v>
      </c>
      <c r="E167" s="46" t="s">
        <v>211</v>
      </c>
      <c r="F167" s="596" t="s">
        <v>51</v>
      </c>
      <c r="G167" s="46" t="s">
        <v>288</v>
      </c>
      <c r="H167" s="554"/>
      <c r="I167" s="554"/>
    </row>
    <row r="168" spans="1:9" s="492" customFormat="1" ht="15.75">
      <c r="A168" s="546" t="s">
        <v>250</v>
      </c>
      <c r="B168" s="250"/>
      <c r="C168" s="45" t="s">
        <v>245</v>
      </c>
      <c r="D168" s="45" t="s">
        <v>248</v>
      </c>
      <c r="E168" s="45" t="s">
        <v>212</v>
      </c>
      <c r="F168" s="45"/>
      <c r="G168" s="45"/>
      <c r="H168" s="555">
        <f>H171</f>
        <v>446.66</v>
      </c>
      <c r="I168" s="555">
        <f>I171</f>
        <v>305</v>
      </c>
    </row>
    <row r="169" spans="1:9" ht="16.5" customHeight="1" hidden="1">
      <c r="A169" s="543" t="s">
        <v>12</v>
      </c>
      <c r="B169" s="544"/>
      <c r="C169" s="45" t="s">
        <v>245</v>
      </c>
      <c r="D169" s="45" t="s">
        <v>248</v>
      </c>
      <c r="E169" s="45" t="s">
        <v>212</v>
      </c>
      <c r="F169" s="46" t="s">
        <v>405</v>
      </c>
      <c r="G169" s="46"/>
      <c r="H169" s="554">
        <f aca="true" t="shared" si="2" ref="H169:I176">H170</f>
        <v>0</v>
      </c>
      <c r="I169" s="554">
        <f t="shared" si="2"/>
        <v>0</v>
      </c>
    </row>
    <row r="170" spans="1:9" ht="15.75" hidden="1">
      <c r="A170" s="546" t="s">
        <v>250</v>
      </c>
      <c r="B170" s="250"/>
      <c r="C170" s="45" t="s">
        <v>245</v>
      </c>
      <c r="D170" s="45" t="s">
        <v>248</v>
      </c>
      <c r="E170" s="45" t="s">
        <v>212</v>
      </c>
      <c r="F170" s="45"/>
      <c r="G170" s="45"/>
      <c r="H170" s="555">
        <f>H174</f>
        <v>0</v>
      </c>
      <c r="I170" s="555">
        <f>I174</f>
        <v>0</v>
      </c>
    </row>
    <row r="171" spans="1:9" ht="15.75">
      <c r="A171" s="547" t="s">
        <v>196</v>
      </c>
      <c r="B171" s="250"/>
      <c r="C171" s="45" t="s">
        <v>245</v>
      </c>
      <c r="D171" s="567">
        <v>5</v>
      </c>
      <c r="E171" s="567">
        <v>2</v>
      </c>
      <c r="F171" s="599">
        <v>3500000000</v>
      </c>
      <c r="G171" s="600"/>
      <c r="H171" s="555">
        <f>H172</f>
        <v>446.66</v>
      </c>
      <c r="I171" s="555">
        <f>I172</f>
        <v>305</v>
      </c>
    </row>
    <row r="172" spans="1:9" ht="15.75">
      <c r="A172" s="547" t="s">
        <v>197</v>
      </c>
      <c r="B172" s="250"/>
      <c r="C172" s="45" t="s">
        <v>245</v>
      </c>
      <c r="D172" s="567">
        <v>5</v>
      </c>
      <c r="E172" s="567">
        <v>2</v>
      </c>
      <c r="F172" s="599">
        <v>3504900000</v>
      </c>
      <c r="G172" s="600"/>
      <c r="H172" s="555">
        <f>H173</f>
        <v>446.66</v>
      </c>
      <c r="I172" s="555">
        <f>I173</f>
        <v>305</v>
      </c>
    </row>
    <row r="173" spans="1:9" ht="25.5">
      <c r="A173" s="547" t="s">
        <v>319</v>
      </c>
      <c r="B173" s="250"/>
      <c r="C173" s="45" t="s">
        <v>245</v>
      </c>
      <c r="D173" s="567">
        <v>5</v>
      </c>
      <c r="E173" s="567">
        <v>2</v>
      </c>
      <c r="F173" s="599">
        <v>3504900000</v>
      </c>
      <c r="G173" s="600">
        <v>200</v>
      </c>
      <c r="H173" s="555">
        <v>446.66</v>
      </c>
      <c r="I173" s="555">
        <v>305</v>
      </c>
    </row>
    <row r="174" spans="1:9" ht="51" hidden="1">
      <c r="A174" s="564" t="s">
        <v>438</v>
      </c>
      <c r="B174" s="565"/>
      <c r="C174" s="566">
        <v>950</v>
      </c>
      <c r="D174" s="567">
        <v>5</v>
      </c>
      <c r="E174" s="567">
        <v>2</v>
      </c>
      <c r="F174" s="568" t="s">
        <v>426</v>
      </c>
      <c r="G174" s="569" t="s">
        <v>429</v>
      </c>
      <c r="H174" s="548">
        <f t="shared" si="2"/>
        <v>0</v>
      </c>
      <c r="I174" s="548">
        <f t="shared" si="2"/>
        <v>0</v>
      </c>
    </row>
    <row r="175" spans="1:9" ht="63.75" hidden="1">
      <c r="A175" s="564" t="s">
        <v>336</v>
      </c>
      <c r="B175" s="565"/>
      <c r="C175" s="566">
        <v>950</v>
      </c>
      <c r="D175" s="567">
        <v>5</v>
      </c>
      <c r="E175" s="567">
        <v>2</v>
      </c>
      <c r="F175" s="568">
        <v>8801000000</v>
      </c>
      <c r="G175" s="569" t="s">
        <v>429</v>
      </c>
      <c r="H175" s="550">
        <f t="shared" si="2"/>
        <v>0</v>
      </c>
      <c r="I175" s="550">
        <f t="shared" si="2"/>
        <v>0</v>
      </c>
    </row>
    <row r="176" spans="1:9" ht="15.75" hidden="1">
      <c r="A176" s="564" t="s">
        <v>439</v>
      </c>
      <c r="B176" s="565"/>
      <c r="C176" s="566">
        <v>950</v>
      </c>
      <c r="D176" s="567">
        <v>5</v>
      </c>
      <c r="E176" s="567">
        <v>2</v>
      </c>
      <c r="F176" s="568">
        <v>8801000001</v>
      </c>
      <c r="G176" s="569" t="s">
        <v>429</v>
      </c>
      <c r="H176" s="548">
        <f t="shared" si="2"/>
        <v>0</v>
      </c>
      <c r="I176" s="548">
        <f t="shared" si="2"/>
        <v>0</v>
      </c>
    </row>
    <row r="177" spans="1:9" ht="25.5" hidden="1">
      <c r="A177" s="564" t="s">
        <v>319</v>
      </c>
      <c r="B177" s="565"/>
      <c r="C177" s="566">
        <v>950</v>
      </c>
      <c r="D177" s="567">
        <v>5</v>
      </c>
      <c r="E177" s="567">
        <v>2</v>
      </c>
      <c r="F177" s="568">
        <v>8801000001</v>
      </c>
      <c r="G177" s="569" t="s">
        <v>215</v>
      </c>
      <c r="H177" s="548">
        <v>0</v>
      </c>
      <c r="I177" s="554">
        <v>0</v>
      </c>
    </row>
    <row r="178" spans="1:9" s="492" customFormat="1" ht="15.75">
      <c r="A178" s="546" t="s">
        <v>251</v>
      </c>
      <c r="B178" s="250"/>
      <c r="C178" s="45" t="s">
        <v>245</v>
      </c>
      <c r="D178" s="45" t="s">
        <v>248</v>
      </c>
      <c r="E178" s="45" t="s">
        <v>222</v>
      </c>
      <c r="F178" s="45"/>
      <c r="G178" s="45"/>
      <c r="H178" s="555">
        <f>H179+H191</f>
        <v>634.78</v>
      </c>
      <c r="I178" s="555">
        <f>I179</f>
        <v>324.78</v>
      </c>
    </row>
    <row r="179" spans="1:9" s="492" customFormat="1" ht="15.75">
      <c r="A179" s="543" t="s">
        <v>12</v>
      </c>
      <c r="B179" s="250"/>
      <c r="C179" s="46" t="s">
        <v>245</v>
      </c>
      <c r="D179" s="45" t="s">
        <v>248</v>
      </c>
      <c r="E179" s="45" t="s">
        <v>222</v>
      </c>
      <c r="F179" s="46" t="s">
        <v>405</v>
      </c>
      <c r="G179" s="45"/>
      <c r="H179" s="555">
        <f>H180</f>
        <v>634.78</v>
      </c>
      <c r="I179" s="555">
        <f>I180</f>
        <v>324.78</v>
      </c>
    </row>
    <row r="180" spans="1:9" s="492" customFormat="1" ht="15.75">
      <c r="A180" s="549" t="s">
        <v>251</v>
      </c>
      <c r="B180" s="250"/>
      <c r="C180" s="46" t="s">
        <v>245</v>
      </c>
      <c r="D180" s="46" t="s">
        <v>248</v>
      </c>
      <c r="E180" s="46" t="s">
        <v>222</v>
      </c>
      <c r="F180" s="46" t="s">
        <v>408</v>
      </c>
      <c r="G180" s="46"/>
      <c r="H180" s="554">
        <f>H181+H185+H189+H187</f>
        <v>634.78</v>
      </c>
      <c r="I180" s="554">
        <f>I181+I185+I189+I187</f>
        <v>324.78</v>
      </c>
    </row>
    <row r="181" spans="1:9" s="492" customFormat="1" ht="15.75">
      <c r="A181" s="546" t="s">
        <v>252</v>
      </c>
      <c r="B181" s="250"/>
      <c r="C181" s="46" t="s">
        <v>245</v>
      </c>
      <c r="D181" s="45" t="s">
        <v>248</v>
      </c>
      <c r="E181" s="45" t="s">
        <v>222</v>
      </c>
      <c r="F181" s="45" t="s">
        <v>6</v>
      </c>
      <c r="G181" s="46"/>
      <c r="H181" s="554">
        <f>H182</f>
        <v>31</v>
      </c>
      <c r="I181" s="554">
        <f>I182</f>
        <v>31</v>
      </c>
    </row>
    <row r="182" spans="1:9" s="492" customFormat="1" ht="25.5">
      <c r="A182" s="547" t="s">
        <v>319</v>
      </c>
      <c r="B182" s="250"/>
      <c r="C182" s="46" t="s">
        <v>245</v>
      </c>
      <c r="D182" s="46" t="s">
        <v>248</v>
      </c>
      <c r="E182" s="46" t="s">
        <v>222</v>
      </c>
      <c r="F182" s="46" t="s">
        <v>6</v>
      </c>
      <c r="G182" s="46" t="s">
        <v>215</v>
      </c>
      <c r="H182" s="554">
        <v>31</v>
      </c>
      <c r="I182" s="554">
        <v>31</v>
      </c>
    </row>
    <row r="183" spans="1:9" s="492" customFormat="1" ht="25.5" hidden="1">
      <c r="A183" s="543" t="s">
        <v>63</v>
      </c>
      <c r="B183" s="250"/>
      <c r="C183" s="46" t="s">
        <v>245</v>
      </c>
      <c r="D183" s="45" t="s">
        <v>248</v>
      </c>
      <c r="E183" s="45" t="s">
        <v>222</v>
      </c>
      <c r="F183" s="45" t="s">
        <v>7</v>
      </c>
      <c r="G183" s="45"/>
      <c r="H183" s="555">
        <f>H184</f>
        <v>0</v>
      </c>
      <c r="I183" s="555">
        <f>I184</f>
        <v>0</v>
      </c>
    </row>
    <row r="184" spans="1:9" s="492" customFormat="1" ht="25.5" hidden="1">
      <c r="A184" s="549" t="s">
        <v>200</v>
      </c>
      <c r="B184" s="250"/>
      <c r="C184" s="46" t="s">
        <v>245</v>
      </c>
      <c r="D184" s="46" t="s">
        <v>248</v>
      </c>
      <c r="E184" s="46" t="s">
        <v>222</v>
      </c>
      <c r="F184" s="46" t="s">
        <v>7</v>
      </c>
      <c r="G184" s="46" t="s">
        <v>215</v>
      </c>
      <c r="H184" s="548">
        <v>0</v>
      </c>
      <c r="I184" s="548">
        <v>0</v>
      </c>
    </row>
    <row r="185" spans="1:9" s="492" customFormat="1" ht="25.5" customHeight="1">
      <c r="A185" s="546" t="s">
        <v>64</v>
      </c>
      <c r="B185" s="250"/>
      <c r="C185" s="46" t="s">
        <v>245</v>
      </c>
      <c r="D185" s="45" t="s">
        <v>248</v>
      </c>
      <c r="E185" s="45" t="s">
        <v>222</v>
      </c>
      <c r="F185" s="45" t="s">
        <v>8</v>
      </c>
      <c r="G185" s="45"/>
      <c r="H185" s="545">
        <f>H186</f>
        <v>340</v>
      </c>
      <c r="I185" s="545">
        <f>I186</f>
        <v>30</v>
      </c>
    </row>
    <row r="186" spans="1:9" s="492" customFormat="1" ht="25.5">
      <c r="A186" s="547" t="s">
        <v>200</v>
      </c>
      <c r="B186" s="250"/>
      <c r="C186" s="46" t="s">
        <v>245</v>
      </c>
      <c r="D186" s="46" t="s">
        <v>248</v>
      </c>
      <c r="E186" s="46" t="s">
        <v>222</v>
      </c>
      <c r="F186" s="46" t="s">
        <v>8</v>
      </c>
      <c r="G186" s="46" t="s">
        <v>215</v>
      </c>
      <c r="H186" s="548">
        <v>340</v>
      </c>
      <c r="I186" s="548">
        <v>30</v>
      </c>
    </row>
    <row r="187" spans="1:9" s="492" customFormat="1" ht="40.5" customHeight="1" hidden="1">
      <c r="A187" s="80" t="s">
        <v>575</v>
      </c>
      <c r="B187" s="250"/>
      <c r="C187" s="46" t="s">
        <v>245</v>
      </c>
      <c r="D187" s="46" t="s">
        <v>248</v>
      </c>
      <c r="E187" s="46" t="s">
        <v>222</v>
      </c>
      <c r="F187" s="192">
        <v>3505074110</v>
      </c>
      <c r="G187" s="192"/>
      <c r="H187" s="548">
        <v>0</v>
      </c>
      <c r="I187" s="548"/>
    </row>
    <row r="188" spans="1:9" s="492" customFormat="1" ht="25.5" hidden="1">
      <c r="A188" s="80" t="s">
        <v>200</v>
      </c>
      <c r="B188" s="250"/>
      <c r="C188" s="46"/>
      <c r="D188" s="46" t="s">
        <v>248</v>
      </c>
      <c r="E188" s="46" t="s">
        <v>222</v>
      </c>
      <c r="F188" s="192">
        <v>3505074110</v>
      </c>
      <c r="G188" s="192">
        <v>200</v>
      </c>
      <c r="H188" s="548">
        <v>0</v>
      </c>
      <c r="I188" s="548"/>
    </row>
    <row r="189" spans="1:9" s="492" customFormat="1" ht="25.5">
      <c r="A189" s="643" t="s">
        <v>344</v>
      </c>
      <c r="B189" s="250"/>
      <c r="C189" s="46" t="s">
        <v>245</v>
      </c>
      <c r="D189" s="46" t="s">
        <v>248</v>
      </c>
      <c r="E189" s="46" t="s">
        <v>222</v>
      </c>
      <c r="F189" s="46" t="s">
        <v>365</v>
      </c>
      <c r="G189" s="46"/>
      <c r="H189" s="548">
        <f>H190</f>
        <v>263.78</v>
      </c>
      <c r="I189" s="548">
        <f>I190</f>
        <v>263.78</v>
      </c>
    </row>
    <row r="190" spans="1:9" s="492" customFormat="1" ht="25.5">
      <c r="A190" s="547" t="s">
        <v>319</v>
      </c>
      <c r="B190" s="250"/>
      <c r="C190" s="46" t="s">
        <v>245</v>
      </c>
      <c r="D190" s="46" t="s">
        <v>248</v>
      </c>
      <c r="E190" s="46" t="s">
        <v>222</v>
      </c>
      <c r="F190" s="46" t="s">
        <v>365</v>
      </c>
      <c r="G190" s="46" t="s">
        <v>215</v>
      </c>
      <c r="H190" s="548">
        <v>263.78</v>
      </c>
      <c r="I190" s="548">
        <v>263.78</v>
      </c>
    </row>
    <row r="191" spans="1:9" s="492" customFormat="1" ht="97.5" customHeight="1" hidden="1">
      <c r="A191" s="603" t="s">
        <v>529</v>
      </c>
      <c r="B191" s="250"/>
      <c r="C191" s="46" t="s">
        <v>245</v>
      </c>
      <c r="D191" s="604" t="s">
        <v>248</v>
      </c>
      <c r="E191" s="604" t="s">
        <v>222</v>
      </c>
      <c r="F191" s="604" t="s">
        <v>531</v>
      </c>
      <c r="G191" s="604"/>
      <c r="H191" s="605">
        <f>H192</f>
        <v>0</v>
      </c>
      <c r="I191" s="605">
        <f>I192</f>
        <v>2488.1000000000004</v>
      </c>
    </row>
    <row r="192" spans="1:9" s="492" customFormat="1" ht="40.5" customHeight="1" hidden="1">
      <c r="A192" s="606" t="s">
        <v>576</v>
      </c>
      <c r="B192" s="250"/>
      <c r="C192" s="46" t="s">
        <v>245</v>
      </c>
      <c r="D192" s="604" t="s">
        <v>248</v>
      </c>
      <c r="E192" s="604" t="s">
        <v>222</v>
      </c>
      <c r="F192" s="604" t="s">
        <v>533</v>
      </c>
      <c r="G192" s="604"/>
      <c r="H192" s="605">
        <f>H195</f>
        <v>0</v>
      </c>
      <c r="I192" s="605">
        <f>I195+I197+I193</f>
        <v>2488.1000000000004</v>
      </c>
    </row>
    <row r="193" spans="1:9" s="492" customFormat="1" ht="38.25" hidden="1">
      <c r="A193" s="606" t="s">
        <v>577</v>
      </c>
      <c r="B193" s="250"/>
      <c r="C193" s="46" t="s">
        <v>245</v>
      </c>
      <c r="D193" s="604" t="s">
        <v>248</v>
      </c>
      <c r="E193" s="604" t="s">
        <v>222</v>
      </c>
      <c r="F193" s="604" t="s">
        <v>534</v>
      </c>
      <c r="G193" s="604"/>
      <c r="H193" s="605">
        <f>H194</f>
        <v>0</v>
      </c>
      <c r="I193" s="605">
        <f>I194</f>
        <v>8.3</v>
      </c>
    </row>
    <row r="194" spans="1:9" s="492" customFormat="1" ht="25.5" hidden="1">
      <c r="A194" s="606" t="s">
        <v>200</v>
      </c>
      <c r="B194" s="250"/>
      <c r="C194" s="46" t="s">
        <v>245</v>
      </c>
      <c r="D194" s="604" t="s">
        <v>248</v>
      </c>
      <c r="E194" s="604" t="s">
        <v>222</v>
      </c>
      <c r="F194" s="604" t="s">
        <v>534</v>
      </c>
      <c r="G194" s="604" t="s">
        <v>215</v>
      </c>
      <c r="H194" s="605">
        <v>0</v>
      </c>
      <c r="I194" s="605">
        <v>8.3</v>
      </c>
    </row>
    <row r="195" spans="1:9" s="492" customFormat="1" ht="25.5" hidden="1">
      <c r="A195" s="606" t="s">
        <v>578</v>
      </c>
      <c r="B195" s="250"/>
      <c r="C195" s="46" t="s">
        <v>245</v>
      </c>
      <c r="D195" s="604" t="s">
        <v>248</v>
      </c>
      <c r="E195" s="604" t="s">
        <v>222</v>
      </c>
      <c r="F195" s="604" t="s">
        <v>579</v>
      </c>
      <c r="G195" s="604"/>
      <c r="H195" s="605">
        <f>H196</f>
        <v>0</v>
      </c>
      <c r="I195" s="605">
        <f>I196</f>
        <v>1542.5</v>
      </c>
    </row>
    <row r="196" spans="1:9" s="492" customFormat="1" ht="25.5" hidden="1">
      <c r="A196" s="606" t="s">
        <v>200</v>
      </c>
      <c r="B196" s="250"/>
      <c r="C196" s="46" t="s">
        <v>245</v>
      </c>
      <c r="D196" s="604" t="s">
        <v>248</v>
      </c>
      <c r="E196" s="604" t="s">
        <v>222</v>
      </c>
      <c r="F196" s="604" t="s">
        <v>579</v>
      </c>
      <c r="G196" s="604" t="s">
        <v>215</v>
      </c>
      <c r="H196" s="605">
        <v>0</v>
      </c>
      <c r="I196" s="605">
        <v>1542.5</v>
      </c>
    </row>
    <row r="197" spans="1:9" s="492" customFormat="1" ht="15.75" hidden="1">
      <c r="A197" s="606" t="s">
        <v>528</v>
      </c>
      <c r="B197" s="250"/>
      <c r="C197" s="46" t="s">
        <v>245</v>
      </c>
      <c r="D197" s="604" t="s">
        <v>248</v>
      </c>
      <c r="E197" s="604" t="s">
        <v>222</v>
      </c>
      <c r="F197" s="604" t="s">
        <v>579</v>
      </c>
      <c r="G197" s="604"/>
      <c r="H197" s="605">
        <f>H198</f>
        <v>786.7</v>
      </c>
      <c r="I197" s="605">
        <f>I198</f>
        <v>937.3</v>
      </c>
    </row>
    <row r="198" spans="1:9" s="492" customFormat="1" ht="25.5" hidden="1">
      <c r="A198" s="606" t="s">
        <v>200</v>
      </c>
      <c r="B198" s="250"/>
      <c r="C198" s="46" t="s">
        <v>245</v>
      </c>
      <c r="D198" s="604" t="s">
        <v>248</v>
      </c>
      <c r="E198" s="604" t="s">
        <v>222</v>
      </c>
      <c r="F198" s="604" t="s">
        <v>579</v>
      </c>
      <c r="G198" s="604" t="s">
        <v>215</v>
      </c>
      <c r="H198" s="605">
        <v>786.7</v>
      </c>
      <c r="I198" s="605">
        <v>937.3</v>
      </c>
    </row>
    <row r="199" spans="1:9" ht="63.75" hidden="1">
      <c r="A199" s="603" t="s">
        <v>529</v>
      </c>
      <c r="B199" s="607"/>
      <c r="C199" s="46" t="s">
        <v>245</v>
      </c>
      <c r="D199" s="604" t="s">
        <v>248</v>
      </c>
      <c r="E199" s="604" t="s">
        <v>222</v>
      </c>
      <c r="F199" s="604" t="s">
        <v>531</v>
      </c>
      <c r="G199" s="604"/>
      <c r="H199" s="608">
        <f>H200</f>
        <v>0</v>
      </c>
      <c r="I199" s="605">
        <f>I200</f>
        <v>7.5</v>
      </c>
    </row>
    <row r="200" spans="1:9" ht="38.25" hidden="1">
      <c r="A200" s="606" t="s">
        <v>530</v>
      </c>
      <c r="B200" s="607"/>
      <c r="C200" s="46" t="s">
        <v>245</v>
      </c>
      <c r="D200" s="604" t="s">
        <v>248</v>
      </c>
      <c r="E200" s="604" t="s">
        <v>222</v>
      </c>
      <c r="F200" s="604" t="s">
        <v>533</v>
      </c>
      <c r="G200" s="604"/>
      <c r="H200" s="608">
        <f>H201</f>
        <v>0</v>
      </c>
      <c r="I200" s="605">
        <f>I201+I203+I205</f>
        <v>7.5</v>
      </c>
    </row>
    <row r="201" spans="1:9" ht="15.75" hidden="1">
      <c r="A201" s="606" t="s">
        <v>532</v>
      </c>
      <c r="B201" s="607"/>
      <c r="C201" s="46" t="s">
        <v>245</v>
      </c>
      <c r="D201" s="604" t="s">
        <v>248</v>
      </c>
      <c r="E201" s="604" t="s">
        <v>222</v>
      </c>
      <c r="F201" s="604" t="s">
        <v>534</v>
      </c>
      <c r="G201" s="604"/>
      <c r="H201" s="608">
        <f>H202</f>
        <v>0</v>
      </c>
      <c r="I201" s="605">
        <f>I202</f>
        <v>0</v>
      </c>
    </row>
    <row r="202" spans="1:9" ht="25.5" hidden="1">
      <c r="A202" s="606" t="s">
        <v>200</v>
      </c>
      <c r="B202" s="607"/>
      <c r="C202" s="46" t="s">
        <v>245</v>
      </c>
      <c r="D202" s="604" t="s">
        <v>248</v>
      </c>
      <c r="E202" s="604" t="s">
        <v>222</v>
      </c>
      <c r="F202" s="604" t="s">
        <v>534</v>
      </c>
      <c r="G202" s="604" t="s">
        <v>215</v>
      </c>
      <c r="H202" s="608">
        <v>0</v>
      </c>
      <c r="I202" s="605"/>
    </row>
    <row r="203" spans="1:9" ht="15.75" hidden="1">
      <c r="A203" s="606" t="s">
        <v>527</v>
      </c>
      <c r="B203" s="607"/>
      <c r="C203" s="46" t="s">
        <v>245</v>
      </c>
      <c r="D203" s="604" t="s">
        <v>248</v>
      </c>
      <c r="E203" s="604" t="s">
        <v>222</v>
      </c>
      <c r="F203" s="604" t="s">
        <v>535</v>
      </c>
      <c r="G203" s="604"/>
      <c r="H203" s="608"/>
      <c r="I203" s="605">
        <f>I204</f>
        <v>7.5</v>
      </c>
    </row>
    <row r="204" spans="1:9" ht="25.5" hidden="1">
      <c r="A204" s="606" t="s">
        <v>200</v>
      </c>
      <c r="B204" s="607"/>
      <c r="C204" s="46" t="s">
        <v>245</v>
      </c>
      <c r="D204" s="604" t="s">
        <v>248</v>
      </c>
      <c r="E204" s="604" t="s">
        <v>222</v>
      </c>
      <c r="F204" s="604" t="s">
        <v>535</v>
      </c>
      <c r="G204" s="604" t="s">
        <v>215</v>
      </c>
      <c r="H204" s="608"/>
      <c r="I204" s="605">
        <v>7.5</v>
      </c>
    </row>
    <row r="205" spans="1:9" s="492" customFormat="1" ht="15.75" hidden="1">
      <c r="A205" s="546" t="s">
        <v>64</v>
      </c>
      <c r="B205" s="250"/>
      <c r="C205" s="45" t="s">
        <v>245</v>
      </c>
      <c r="D205" s="45" t="s">
        <v>248</v>
      </c>
      <c r="E205" s="45" t="s">
        <v>222</v>
      </c>
      <c r="F205" s="45" t="s">
        <v>8</v>
      </c>
      <c r="G205" s="45"/>
      <c r="H205" s="545">
        <f>H206</f>
        <v>0</v>
      </c>
      <c r="I205" s="545">
        <f>I206</f>
        <v>0</v>
      </c>
    </row>
    <row r="206" spans="1:9" ht="25.5" hidden="1">
      <c r="A206" s="547" t="s">
        <v>200</v>
      </c>
      <c r="B206" s="251"/>
      <c r="C206" s="46" t="s">
        <v>245</v>
      </c>
      <c r="D206" s="46" t="s">
        <v>248</v>
      </c>
      <c r="E206" s="46" t="s">
        <v>222</v>
      </c>
      <c r="F206" s="46" t="s">
        <v>8</v>
      </c>
      <c r="G206" s="46" t="s">
        <v>215</v>
      </c>
      <c r="H206" s="548">
        <v>0</v>
      </c>
      <c r="I206" s="548">
        <v>0</v>
      </c>
    </row>
    <row r="207" spans="1:9" ht="15.75" hidden="1">
      <c r="A207" s="609"/>
      <c r="B207" s="610"/>
      <c r="C207" s="46"/>
      <c r="D207" s="46"/>
      <c r="E207" s="46"/>
      <c r="F207" s="46"/>
      <c r="G207" s="46"/>
      <c r="H207" s="548"/>
      <c r="I207" s="548"/>
    </row>
    <row r="208" spans="1:9" ht="25.5" hidden="1">
      <c r="A208" s="611" t="s">
        <v>344</v>
      </c>
      <c r="B208" s="612"/>
      <c r="C208" s="46" t="s">
        <v>245</v>
      </c>
      <c r="D208" s="46" t="s">
        <v>248</v>
      </c>
      <c r="E208" s="46" t="s">
        <v>222</v>
      </c>
      <c r="F208" s="46" t="s">
        <v>341</v>
      </c>
      <c r="G208" s="46"/>
      <c r="H208" s="548">
        <f>H209</f>
        <v>0</v>
      </c>
      <c r="I208" s="548">
        <f>I209</f>
        <v>0</v>
      </c>
    </row>
    <row r="209" spans="1:9" ht="25.5" hidden="1">
      <c r="A209" s="80" t="s">
        <v>319</v>
      </c>
      <c r="B209" s="613"/>
      <c r="C209" s="46" t="s">
        <v>245</v>
      </c>
      <c r="D209" s="46" t="s">
        <v>248</v>
      </c>
      <c r="E209" s="46" t="s">
        <v>222</v>
      </c>
      <c r="F209" s="46" t="s">
        <v>341</v>
      </c>
      <c r="G209" s="46" t="s">
        <v>215</v>
      </c>
      <c r="H209" s="548"/>
      <c r="I209" s="548"/>
    </row>
    <row r="210" spans="1:9" ht="25.5" hidden="1">
      <c r="A210" s="611" t="s">
        <v>346</v>
      </c>
      <c r="B210" s="612"/>
      <c r="C210" s="46" t="s">
        <v>245</v>
      </c>
      <c r="D210" s="46" t="s">
        <v>248</v>
      </c>
      <c r="E210" s="46" t="s">
        <v>222</v>
      </c>
      <c r="F210" s="46" t="s">
        <v>342</v>
      </c>
      <c r="G210" s="46"/>
      <c r="H210" s="548">
        <f>H211</f>
        <v>0</v>
      </c>
      <c r="I210" s="548">
        <f>I211</f>
        <v>0</v>
      </c>
    </row>
    <row r="211" spans="1:9" ht="25.5" hidden="1">
      <c r="A211" s="80" t="s">
        <v>319</v>
      </c>
      <c r="B211" s="613"/>
      <c r="C211" s="46" t="s">
        <v>245</v>
      </c>
      <c r="D211" s="46" t="s">
        <v>248</v>
      </c>
      <c r="E211" s="46" t="s">
        <v>222</v>
      </c>
      <c r="F211" s="46" t="s">
        <v>342</v>
      </c>
      <c r="G211" s="46" t="s">
        <v>215</v>
      </c>
      <c r="H211" s="548"/>
      <c r="I211" s="548"/>
    </row>
    <row r="212" spans="1:9" s="492" customFormat="1" ht="15.75" hidden="1">
      <c r="A212" s="543" t="s">
        <v>253</v>
      </c>
      <c r="B212" s="544"/>
      <c r="C212" s="45" t="s">
        <v>245</v>
      </c>
      <c r="D212" s="45" t="s">
        <v>254</v>
      </c>
      <c r="E212" s="45"/>
      <c r="F212" s="45"/>
      <c r="G212" s="45"/>
      <c r="H212" s="555">
        <f>H213</f>
        <v>0</v>
      </c>
      <c r="I212" s="555">
        <f>I213</f>
        <v>0</v>
      </c>
    </row>
    <row r="213" spans="1:9" s="492" customFormat="1" ht="25.5" hidden="1">
      <c r="A213" s="543" t="s">
        <v>219</v>
      </c>
      <c r="B213" s="544"/>
      <c r="C213" s="45" t="s">
        <v>245</v>
      </c>
      <c r="D213" s="45" t="s">
        <v>254</v>
      </c>
      <c r="E213" s="45" t="s">
        <v>248</v>
      </c>
      <c r="F213" s="45"/>
      <c r="G213" s="45"/>
      <c r="H213" s="555">
        <f>H215</f>
        <v>0</v>
      </c>
      <c r="I213" s="555">
        <f>I215</f>
        <v>0</v>
      </c>
    </row>
    <row r="214" spans="1:9" s="492" customFormat="1" ht="19.5" customHeight="1" hidden="1">
      <c r="A214" s="543" t="s">
        <v>195</v>
      </c>
      <c r="B214" s="544"/>
      <c r="C214" s="45" t="s">
        <v>245</v>
      </c>
      <c r="D214" s="45" t="s">
        <v>254</v>
      </c>
      <c r="E214" s="45" t="s">
        <v>248</v>
      </c>
      <c r="F214" s="45" t="s">
        <v>414</v>
      </c>
      <c r="G214" s="45"/>
      <c r="H214" s="555">
        <f>H215</f>
        <v>0</v>
      </c>
      <c r="I214" s="555">
        <f>I215</f>
        <v>0</v>
      </c>
    </row>
    <row r="215" spans="1:9" ht="21" customHeight="1" hidden="1">
      <c r="A215" s="625" t="s">
        <v>291</v>
      </c>
      <c r="B215" s="254"/>
      <c r="C215" s="46" t="s">
        <v>245</v>
      </c>
      <c r="D215" s="46" t="s">
        <v>254</v>
      </c>
      <c r="E215" s="46" t="s">
        <v>248</v>
      </c>
      <c r="F215" s="46" t="s">
        <v>413</v>
      </c>
      <c r="G215" s="46"/>
      <c r="H215" s="554">
        <f>H216</f>
        <v>0</v>
      </c>
      <c r="I215" s="554">
        <f>I216</f>
        <v>0</v>
      </c>
    </row>
    <row r="216" spans="1:9" ht="25.5" hidden="1">
      <c r="A216" s="549" t="s">
        <v>319</v>
      </c>
      <c r="B216" s="44"/>
      <c r="C216" s="46" t="s">
        <v>245</v>
      </c>
      <c r="D216" s="46" t="s">
        <v>254</v>
      </c>
      <c r="E216" s="46" t="s">
        <v>248</v>
      </c>
      <c r="F216" s="46" t="s">
        <v>413</v>
      </c>
      <c r="G216" s="46" t="s">
        <v>215</v>
      </c>
      <c r="H216" s="554">
        <v>0</v>
      </c>
      <c r="I216" s="554">
        <v>0</v>
      </c>
    </row>
    <row r="217" spans="1:9" ht="15.75" hidden="1">
      <c r="A217" s="549" t="s">
        <v>54</v>
      </c>
      <c r="B217" s="44"/>
      <c r="C217" s="46" t="s">
        <v>245</v>
      </c>
      <c r="D217" s="46" t="s">
        <v>254</v>
      </c>
      <c r="E217" s="46" t="s">
        <v>248</v>
      </c>
      <c r="F217" s="46" t="s">
        <v>220</v>
      </c>
      <c r="G217" s="46" t="s">
        <v>215</v>
      </c>
      <c r="H217" s="554">
        <v>20</v>
      </c>
      <c r="I217" s="554">
        <v>20</v>
      </c>
    </row>
    <row r="218" spans="1:9" ht="15.75" hidden="1">
      <c r="A218" s="549" t="s">
        <v>225</v>
      </c>
      <c r="B218" s="44"/>
      <c r="C218" s="46" t="s">
        <v>245</v>
      </c>
      <c r="D218" s="46" t="s">
        <v>254</v>
      </c>
      <c r="E218" s="46" t="s">
        <v>248</v>
      </c>
      <c r="F218" s="46" t="s">
        <v>220</v>
      </c>
      <c r="G218" s="46" t="s">
        <v>215</v>
      </c>
      <c r="H218" s="548">
        <v>20</v>
      </c>
      <c r="I218" s="548">
        <v>20</v>
      </c>
    </row>
    <row r="219" spans="1:9" ht="15.75" hidden="1">
      <c r="A219" s="547" t="s">
        <v>230</v>
      </c>
      <c r="B219" s="251"/>
      <c r="C219" s="46" t="s">
        <v>245</v>
      </c>
      <c r="D219" s="46" t="s">
        <v>254</v>
      </c>
      <c r="E219" s="46" t="s">
        <v>248</v>
      </c>
      <c r="F219" s="46" t="s">
        <v>220</v>
      </c>
      <c r="G219" s="46" t="s">
        <v>215</v>
      </c>
      <c r="H219" s="554">
        <v>20</v>
      </c>
      <c r="I219" s="554">
        <v>20</v>
      </c>
    </row>
    <row r="220" spans="1:9" s="492" customFormat="1" ht="15.75">
      <c r="A220" s="546" t="s">
        <v>285</v>
      </c>
      <c r="B220" s="250"/>
      <c r="C220" s="45" t="s">
        <v>245</v>
      </c>
      <c r="D220" s="45" t="s">
        <v>255</v>
      </c>
      <c r="E220" s="45"/>
      <c r="F220" s="45"/>
      <c r="G220" s="45"/>
      <c r="H220" s="555">
        <f>H221</f>
        <v>2629.06</v>
      </c>
      <c r="I220" s="555">
        <f>I221</f>
        <v>2725.71</v>
      </c>
    </row>
    <row r="221" spans="1:9" s="492" customFormat="1" ht="15.75">
      <c r="A221" s="543" t="s">
        <v>88</v>
      </c>
      <c r="B221" s="544"/>
      <c r="C221" s="45" t="s">
        <v>245</v>
      </c>
      <c r="D221" s="45" t="s">
        <v>255</v>
      </c>
      <c r="E221" s="45" t="s">
        <v>211</v>
      </c>
      <c r="F221" s="45"/>
      <c r="G221" s="45"/>
      <c r="H221" s="555">
        <f>H222+H232</f>
        <v>2629.06</v>
      </c>
      <c r="I221" s="555">
        <f>I222+I238+I242</f>
        <v>2725.71</v>
      </c>
    </row>
    <row r="222" spans="1:9" ht="15.75">
      <c r="A222" s="549" t="s">
        <v>415</v>
      </c>
      <c r="B222" s="44"/>
      <c r="C222" s="46" t="s">
        <v>245</v>
      </c>
      <c r="D222" s="46" t="s">
        <v>255</v>
      </c>
      <c r="E222" s="46" t="s">
        <v>211</v>
      </c>
      <c r="F222" s="46" t="s">
        <v>416</v>
      </c>
      <c r="G222" s="46"/>
      <c r="H222" s="554">
        <f>H225</f>
        <v>2629.06</v>
      </c>
      <c r="I222" s="554">
        <f>I225</f>
        <v>2725.71</v>
      </c>
    </row>
    <row r="223" spans="1:9" ht="15.75" hidden="1">
      <c r="A223" s="549" t="s">
        <v>281</v>
      </c>
      <c r="B223" s="44"/>
      <c r="C223" s="46" t="s">
        <v>245</v>
      </c>
      <c r="D223" s="46" t="s">
        <v>255</v>
      </c>
      <c r="E223" s="46" t="s">
        <v>211</v>
      </c>
      <c r="F223" s="46" t="s">
        <v>417</v>
      </c>
      <c r="G223" s="46"/>
      <c r="H223" s="554">
        <f>H224</f>
        <v>0</v>
      </c>
      <c r="I223" s="554">
        <f>I224</f>
        <v>0</v>
      </c>
    </row>
    <row r="224" spans="1:9" ht="25.5" hidden="1">
      <c r="A224" s="549" t="s">
        <v>200</v>
      </c>
      <c r="B224" s="44"/>
      <c r="C224" s="46" t="s">
        <v>245</v>
      </c>
      <c r="D224" s="46" t="s">
        <v>255</v>
      </c>
      <c r="E224" s="46" t="s">
        <v>211</v>
      </c>
      <c r="F224" s="46" t="s">
        <v>417</v>
      </c>
      <c r="G224" s="46" t="s">
        <v>215</v>
      </c>
      <c r="H224" s="554"/>
      <c r="I224" s="554"/>
    </row>
    <row r="225" spans="1:9" ht="25.5">
      <c r="A225" s="547" t="s">
        <v>418</v>
      </c>
      <c r="B225" s="251"/>
      <c r="C225" s="46" t="s">
        <v>245</v>
      </c>
      <c r="D225" s="46" t="s">
        <v>255</v>
      </c>
      <c r="E225" s="46" t="s">
        <v>211</v>
      </c>
      <c r="F225" s="46" t="s">
        <v>419</v>
      </c>
      <c r="G225" s="46"/>
      <c r="H225" s="554">
        <f>H226+731.27</f>
        <v>2629.06</v>
      </c>
      <c r="I225" s="554">
        <f>I226+I231+I235</f>
        <v>2725.71</v>
      </c>
    </row>
    <row r="226" spans="1:9" ht="63.75">
      <c r="A226" s="549" t="s">
        <v>198</v>
      </c>
      <c r="B226" s="44"/>
      <c r="C226" s="46" t="s">
        <v>245</v>
      </c>
      <c r="D226" s="46" t="s">
        <v>255</v>
      </c>
      <c r="E226" s="46" t="s">
        <v>211</v>
      </c>
      <c r="F226" s="46" t="s">
        <v>419</v>
      </c>
      <c r="G226" s="46" t="s">
        <v>199</v>
      </c>
      <c r="H226" s="550">
        <v>1897.79</v>
      </c>
      <c r="I226" s="550">
        <v>1946.23</v>
      </c>
    </row>
    <row r="227" spans="1:9" ht="15" customHeight="1" hidden="1">
      <c r="A227" s="549" t="s">
        <v>54</v>
      </c>
      <c r="B227" s="44"/>
      <c r="C227" s="46" t="s">
        <v>245</v>
      </c>
      <c r="D227" s="46" t="s">
        <v>255</v>
      </c>
      <c r="E227" s="46" t="s">
        <v>211</v>
      </c>
      <c r="F227" s="615" t="s">
        <v>419</v>
      </c>
      <c r="G227" s="46" t="s">
        <v>199</v>
      </c>
      <c r="H227" s="550" t="s">
        <v>277</v>
      </c>
      <c r="I227" s="550" t="s">
        <v>277</v>
      </c>
    </row>
    <row r="228" spans="1:9" ht="30" customHeight="1" hidden="1">
      <c r="A228" s="549" t="s">
        <v>216</v>
      </c>
      <c r="B228" s="44"/>
      <c r="C228" s="46" t="s">
        <v>245</v>
      </c>
      <c r="D228" s="46" t="s">
        <v>255</v>
      </c>
      <c r="E228" s="46" t="s">
        <v>211</v>
      </c>
      <c r="F228" s="615" t="s">
        <v>419</v>
      </c>
      <c r="G228" s="46" t="s">
        <v>199</v>
      </c>
      <c r="H228" s="550" t="s">
        <v>277</v>
      </c>
      <c r="I228" s="550" t="s">
        <v>277</v>
      </c>
    </row>
    <row r="229" spans="1:9" ht="15" customHeight="1" hidden="1">
      <c r="A229" s="547" t="s">
        <v>217</v>
      </c>
      <c r="B229" s="251"/>
      <c r="C229" s="46" t="s">
        <v>245</v>
      </c>
      <c r="D229" s="46" t="s">
        <v>255</v>
      </c>
      <c r="E229" s="46" t="s">
        <v>211</v>
      </c>
      <c r="F229" s="615" t="s">
        <v>419</v>
      </c>
      <c r="G229" s="46" t="s">
        <v>199</v>
      </c>
      <c r="H229" s="550" t="s">
        <v>278</v>
      </c>
      <c r="I229" s="550" t="s">
        <v>278</v>
      </c>
    </row>
    <row r="230" spans="1:9" ht="15" customHeight="1" hidden="1">
      <c r="A230" s="549" t="s">
        <v>218</v>
      </c>
      <c r="B230" s="44"/>
      <c r="C230" s="46" t="s">
        <v>245</v>
      </c>
      <c r="D230" s="46" t="s">
        <v>255</v>
      </c>
      <c r="E230" s="46" t="s">
        <v>211</v>
      </c>
      <c r="F230" s="615" t="s">
        <v>419</v>
      </c>
      <c r="G230" s="46" t="s">
        <v>199</v>
      </c>
      <c r="H230" s="550" t="s">
        <v>279</v>
      </c>
      <c r="I230" s="550" t="s">
        <v>279</v>
      </c>
    </row>
    <row r="231" spans="1:9" ht="25.5">
      <c r="A231" s="549" t="s">
        <v>319</v>
      </c>
      <c r="B231" s="44"/>
      <c r="C231" s="46" t="s">
        <v>245</v>
      </c>
      <c r="D231" s="46" t="s">
        <v>255</v>
      </c>
      <c r="E231" s="46" t="s">
        <v>211</v>
      </c>
      <c r="F231" s="46" t="s">
        <v>419</v>
      </c>
      <c r="G231" s="46" t="s">
        <v>215</v>
      </c>
      <c r="H231" s="550">
        <v>731.28</v>
      </c>
      <c r="I231" s="550">
        <v>779.48</v>
      </c>
    </row>
    <row r="232" spans="1:9" ht="38.25" hidden="1">
      <c r="A232" s="644" t="s">
        <v>580</v>
      </c>
      <c r="B232" s="636"/>
      <c r="C232" s="618" t="s">
        <v>245</v>
      </c>
      <c r="D232" s="618" t="s">
        <v>255</v>
      </c>
      <c r="E232" s="618" t="s">
        <v>211</v>
      </c>
      <c r="F232" s="637">
        <v>70000000000</v>
      </c>
      <c r="G232" s="618"/>
      <c r="H232" s="557">
        <f aca="true" t="shared" si="3" ref="H232:I234">H233</f>
        <v>0</v>
      </c>
      <c r="I232" s="550">
        <f t="shared" si="3"/>
        <v>0</v>
      </c>
    </row>
    <row r="233" spans="1:9" ht="25.5" hidden="1">
      <c r="A233" s="617" t="s">
        <v>581</v>
      </c>
      <c r="B233" s="636"/>
      <c r="C233" s="618" t="s">
        <v>245</v>
      </c>
      <c r="D233" s="618" t="s">
        <v>255</v>
      </c>
      <c r="E233" s="618" t="s">
        <v>211</v>
      </c>
      <c r="F233" s="638">
        <v>7000100000</v>
      </c>
      <c r="G233" s="618"/>
      <c r="H233" s="557">
        <f>H234</f>
        <v>0</v>
      </c>
      <c r="I233" s="550">
        <f>I234</f>
        <v>0</v>
      </c>
    </row>
    <row r="234" spans="1:9" ht="25.5" hidden="1">
      <c r="A234" s="80" t="s">
        <v>647</v>
      </c>
      <c r="B234" s="636"/>
      <c r="C234" s="618" t="s">
        <v>245</v>
      </c>
      <c r="D234" s="618" t="s">
        <v>255</v>
      </c>
      <c r="E234" s="618" t="s">
        <v>211</v>
      </c>
      <c r="F234" s="638">
        <v>7000117001</v>
      </c>
      <c r="G234" s="618"/>
      <c r="H234" s="557">
        <f t="shared" si="3"/>
        <v>0</v>
      </c>
      <c r="I234" s="550">
        <f>I235</f>
        <v>0</v>
      </c>
    </row>
    <row r="235" spans="1:9" ht="25.5" hidden="1">
      <c r="A235" s="619" t="s">
        <v>319</v>
      </c>
      <c r="B235" s="639"/>
      <c r="C235" s="618" t="s">
        <v>245</v>
      </c>
      <c r="D235" s="618" t="s">
        <v>255</v>
      </c>
      <c r="E235" s="618" t="s">
        <v>211</v>
      </c>
      <c r="F235" s="638">
        <v>7000117001</v>
      </c>
      <c r="G235" s="618" t="s">
        <v>215</v>
      </c>
      <c r="H235" s="557">
        <v>0</v>
      </c>
      <c r="I235" s="550">
        <v>0</v>
      </c>
    </row>
    <row r="236" spans="1:9" ht="36" customHeight="1" hidden="1">
      <c r="A236" s="80" t="s">
        <v>647</v>
      </c>
      <c r="B236" s="620"/>
      <c r="C236" s="46" t="s">
        <v>245</v>
      </c>
      <c r="D236" s="46" t="s">
        <v>255</v>
      </c>
      <c r="E236" s="46" t="s">
        <v>211</v>
      </c>
      <c r="F236" s="638">
        <v>7000117002</v>
      </c>
      <c r="G236" s="46"/>
      <c r="H236" s="550">
        <f>H237</f>
        <v>0</v>
      </c>
      <c r="I236" s="550">
        <f>I237</f>
        <v>0</v>
      </c>
    </row>
    <row r="237" spans="1:9" ht="25.5" hidden="1">
      <c r="A237" s="549" t="s">
        <v>319</v>
      </c>
      <c r="B237" s="44"/>
      <c r="C237" s="46" t="s">
        <v>245</v>
      </c>
      <c r="D237" s="46" t="s">
        <v>255</v>
      </c>
      <c r="E237" s="46" t="s">
        <v>211</v>
      </c>
      <c r="F237" s="638">
        <v>7000117002</v>
      </c>
      <c r="G237" s="46" t="s">
        <v>215</v>
      </c>
      <c r="H237" s="550">
        <v>0</v>
      </c>
      <c r="I237" s="550">
        <v>0</v>
      </c>
    </row>
    <row r="238" spans="1:9" ht="51" hidden="1">
      <c r="A238" s="621" t="s">
        <v>366</v>
      </c>
      <c r="B238" s="44"/>
      <c r="C238" s="46" t="s">
        <v>245</v>
      </c>
      <c r="D238" s="46" t="s">
        <v>255</v>
      </c>
      <c r="E238" s="46" t="s">
        <v>211</v>
      </c>
      <c r="F238" s="622">
        <v>7000000000</v>
      </c>
      <c r="G238" s="46"/>
      <c r="H238" s="550">
        <f aca="true" t="shared" si="4" ref="H238:I240">H239</f>
        <v>0</v>
      </c>
      <c r="I238" s="550">
        <f t="shared" si="4"/>
        <v>0</v>
      </c>
    </row>
    <row r="239" spans="1:9" ht="63.75" hidden="1">
      <c r="A239" s="623" t="s">
        <v>367</v>
      </c>
      <c r="B239" s="44"/>
      <c r="C239" s="46" t="s">
        <v>245</v>
      </c>
      <c r="D239" s="46" t="s">
        <v>255</v>
      </c>
      <c r="E239" s="46" t="s">
        <v>211</v>
      </c>
      <c r="F239" s="78">
        <v>7001000000</v>
      </c>
      <c r="G239" s="46"/>
      <c r="H239" s="550">
        <f t="shared" si="4"/>
        <v>0</v>
      </c>
      <c r="I239" s="550">
        <f t="shared" si="4"/>
        <v>0</v>
      </c>
    </row>
    <row r="240" spans="1:9" ht="25.5" hidden="1">
      <c r="A240" s="623" t="s">
        <v>368</v>
      </c>
      <c r="B240" s="44"/>
      <c r="C240" s="46" t="s">
        <v>245</v>
      </c>
      <c r="D240" s="46" t="s">
        <v>255</v>
      </c>
      <c r="E240" s="46" t="s">
        <v>211</v>
      </c>
      <c r="F240" s="78">
        <v>7001000005</v>
      </c>
      <c r="G240" s="46"/>
      <c r="H240" s="550">
        <f t="shared" si="4"/>
        <v>0</v>
      </c>
      <c r="I240" s="550">
        <f t="shared" si="4"/>
        <v>0</v>
      </c>
    </row>
    <row r="241" spans="1:9" ht="25.5" hidden="1">
      <c r="A241" s="549" t="s">
        <v>319</v>
      </c>
      <c r="B241" s="44"/>
      <c r="C241" s="46" t="s">
        <v>245</v>
      </c>
      <c r="D241" s="46" t="s">
        <v>255</v>
      </c>
      <c r="E241" s="46" t="s">
        <v>211</v>
      </c>
      <c r="F241" s="78">
        <v>7001000005</v>
      </c>
      <c r="G241" s="46" t="s">
        <v>215</v>
      </c>
      <c r="H241" s="550">
        <v>0</v>
      </c>
      <c r="I241" s="550">
        <v>0</v>
      </c>
    </row>
    <row r="242" spans="1:9" ht="15.75" hidden="1">
      <c r="A242" s="547" t="s">
        <v>201</v>
      </c>
      <c r="B242" s="251"/>
      <c r="C242" s="46" t="s">
        <v>245</v>
      </c>
      <c r="D242" s="46" t="s">
        <v>255</v>
      </c>
      <c r="E242" s="46" t="s">
        <v>211</v>
      </c>
      <c r="F242" s="46" t="s">
        <v>419</v>
      </c>
      <c r="G242" s="46" t="s">
        <v>202</v>
      </c>
      <c r="H242" s="550">
        <v>0</v>
      </c>
      <c r="I242" s="550">
        <v>0</v>
      </c>
    </row>
    <row r="243" spans="1:9" s="492" customFormat="1" ht="15.75">
      <c r="A243" s="543" t="s">
        <v>65</v>
      </c>
      <c r="B243" s="544"/>
      <c r="C243" s="45" t="s">
        <v>245</v>
      </c>
      <c r="D243" s="45" t="s">
        <v>259</v>
      </c>
      <c r="E243" s="45"/>
      <c r="F243" s="45"/>
      <c r="G243" s="45"/>
      <c r="H243" s="555">
        <f aca="true" t="shared" si="5" ref="H243:I247">H244</f>
        <v>146.92</v>
      </c>
      <c r="I243" s="555">
        <f t="shared" si="5"/>
        <v>146.92</v>
      </c>
    </row>
    <row r="244" spans="1:9" s="492" customFormat="1" ht="15.75">
      <c r="A244" s="543" t="s">
        <v>260</v>
      </c>
      <c r="B244" s="544"/>
      <c r="C244" s="45" t="s">
        <v>245</v>
      </c>
      <c r="D244" s="45" t="s">
        <v>259</v>
      </c>
      <c r="E244" s="45" t="s">
        <v>211</v>
      </c>
      <c r="F244" s="45"/>
      <c r="G244" s="45"/>
      <c r="H244" s="555">
        <f t="shared" si="5"/>
        <v>146.92</v>
      </c>
      <c r="I244" s="555">
        <f t="shared" si="5"/>
        <v>146.92</v>
      </c>
    </row>
    <row r="245" spans="1:9" ht="25.5">
      <c r="A245" s="549" t="s">
        <v>261</v>
      </c>
      <c r="B245" s="44"/>
      <c r="C245" s="46" t="s">
        <v>245</v>
      </c>
      <c r="D245" s="46" t="s">
        <v>259</v>
      </c>
      <c r="E245" s="46" t="s">
        <v>211</v>
      </c>
      <c r="F245" s="46" t="s">
        <v>409</v>
      </c>
      <c r="G245" s="46"/>
      <c r="H245" s="554">
        <f t="shared" si="5"/>
        <v>146.92</v>
      </c>
      <c r="I245" s="554">
        <f t="shared" si="5"/>
        <v>146.92</v>
      </c>
    </row>
    <row r="246" spans="1:9" ht="15.75">
      <c r="A246" s="549" t="s">
        <v>411</v>
      </c>
      <c r="B246" s="44"/>
      <c r="C246" s="46" t="s">
        <v>245</v>
      </c>
      <c r="D246" s="46" t="s">
        <v>259</v>
      </c>
      <c r="E246" s="46" t="s">
        <v>211</v>
      </c>
      <c r="F246" s="46" t="s">
        <v>410</v>
      </c>
      <c r="G246" s="46"/>
      <c r="H246" s="554">
        <f t="shared" si="5"/>
        <v>146.92</v>
      </c>
      <c r="I246" s="554">
        <f t="shared" si="5"/>
        <v>146.92</v>
      </c>
    </row>
    <row r="247" spans="1:9" ht="63.75">
      <c r="A247" s="549" t="s">
        <v>311</v>
      </c>
      <c r="B247" s="44"/>
      <c r="C247" s="46" t="s">
        <v>245</v>
      </c>
      <c r="D247" s="46" t="s">
        <v>259</v>
      </c>
      <c r="E247" s="46" t="s">
        <v>211</v>
      </c>
      <c r="F247" s="46" t="s">
        <v>412</v>
      </c>
      <c r="G247" s="46"/>
      <c r="H247" s="554">
        <f t="shared" si="5"/>
        <v>146.92</v>
      </c>
      <c r="I247" s="554">
        <f t="shared" si="5"/>
        <v>146.92</v>
      </c>
    </row>
    <row r="248" spans="1:9" ht="15.75">
      <c r="A248" s="624" t="s">
        <v>523</v>
      </c>
      <c r="B248" s="251"/>
      <c r="C248" s="46" t="s">
        <v>245</v>
      </c>
      <c r="D248" s="46" t="s">
        <v>259</v>
      </c>
      <c r="E248" s="46" t="s">
        <v>211</v>
      </c>
      <c r="F248" s="46" t="s">
        <v>412</v>
      </c>
      <c r="G248" s="46" t="s">
        <v>232</v>
      </c>
      <c r="H248" s="554">
        <v>146.92</v>
      </c>
      <c r="I248" s="554">
        <v>146.92</v>
      </c>
    </row>
    <row r="249" spans="1:9" ht="25.5">
      <c r="A249" s="543" t="s">
        <v>235</v>
      </c>
      <c r="B249" s="544"/>
      <c r="C249" s="45" t="s">
        <v>245</v>
      </c>
      <c r="D249" s="45" t="s">
        <v>87</v>
      </c>
      <c r="E249" s="45"/>
      <c r="F249" s="45"/>
      <c r="G249" s="45"/>
      <c r="H249" s="555">
        <f aca="true" t="shared" si="6" ref="H249:I252">H250</f>
        <v>5.27</v>
      </c>
      <c r="I249" s="555">
        <f t="shared" si="6"/>
        <v>6.91</v>
      </c>
    </row>
    <row r="250" spans="1:9" ht="25.5">
      <c r="A250" s="543" t="s">
        <v>292</v>
      </c>
      <c r="B250" s="544"/>
      <c r="C250" s="45" t="s">
        <v>245</v>
      </c>
      <c r="D250" s="45" t="s">
        <v>87</v>
      </c>
      <c r="E250" s="45" t="s">
        <v>211</v>
      </c>
      <c r="F250" s="45"/>
      <c r="G250" s="45"/>
      <c r="H250" s="555">
        <f t="shared" si="6"/>
        <v>5.27</v>
      </c>
      <c r="I250" s="555">
        <f t="shared" si="6"/>
        <v>6.91</v>
      </c>
    </row>
    <row r="251" spans="1:9" ht="15.75">
      <c r="A251" s="549" t="s">
        <v>237</v>
      </c>
      <c r="B251" s="44"/>
      <c r="C251" s="46" t="s">
        <v>245</v>
      </c>
      <c r="D251" s="46" t="s">
        <v>87</v>
      </c>
      <c r="E251" s="46" t="s">
        <v>211</v>
      </c>
      <c r="F251" s="46" t="s">
        <v>420</v>
      </c>
      <c r="G251" s="46"/>
      <c r="H251" s="554">
        <f t="shared" si="6"/>
        <v>5.27</v>
      </c>
      <c r="I251" s="554">
        <f t="shared" si="6"/>
        <v>6.91</v>
      </c>
    </row>
    <row r="252" spans="1:9" ht="15.75">
      <c r="A252" s="549" t="s">
        <v>238</v>
      </c>
      <c r="B252" s="44"/>
      <c r="C252" s="46" t="s">
        <v>245</v>
      </c>
      <c r="D252" s="46" t="s">
        <v>87</v>
      </c>
      <c r="E252" s="46" t="s">
        <v>211</v>
      </c>
      <c r="F252" s="46" t="s">
        <v>421</v>
      </c>
      <c r="G252" s="46"/>
      <c r="H252" s="554">
        <f t="shared" si="6"/>
        <v>5.27</v>
      </c>
      <c r="I252" s="554">
        <f t="shared" si="6"/>
        <v>6.91</v>
      </c>
    </row>
    <row r="253" spans="1:9" ht="25.5">
      <c r="A253" s="547" t="s">
        <v>239</v>
      </c>
      <c r="B253" s="251"/>
      <c r="C253" s="46" t="s">
        <v>245</v>
      </c>
      <c r="D253" s="46" t="s">
        <v>87</v>
      </c>
      <c r="E253" s="46" t="s">
        <v>211</v>
      </c>
      <c r="F253" s="46" t="s">
        <v>421</v>
      </c>
      <c r="G253" s="46" t="s">
        <v>203</v>
      </c>
      <c r="H253" s="554">
        <v>5.27</v>
      </c>
      <c r="I253" s="554">
        <v>6.91</v>
      </c>
    </row>
    <row r="254" spans="1:9" s="492" customFormat="1" ht="38.25">
      <c r="A254" s="543" t="s">
        <v>287</v>
      </c>
      <c r="B254" s="544"/>
      <c r="C254" s="45" t="s">
        <v>245</v>
      </c>
      <c r="D254" s="45" t="s">
        <v>246</v>
      </c>
      <c r="E254" s="45"/>
      <c r="F254" s="45"/>
      <c r="G254" s="45"/>
      <c r="H254" s="555">
        <f aca="true" t="shared" si="7" ref="H254:I256">H255</f>
        <v>137.91</v>
      </c>
      <c r="I254" s="555">
        <f t="shared" si="7"/>
        <v>119.46</v>
      </c>
    </row>
    <row r="255" spans="1:9" ht="15.75">
      <c r="A255" s="547" t="s">
        <v>320</v>
      </c>
      <c r="B255" s="251"/>
      <c r="C255" s="46" t="s">
        <v>245</v>
      </c>
      <c r="D255" s="46" t="s">
        <v>246</v>
      </c>
      <c r="E255" s="46" t="s">
        <v>222</v>
      </c>
      <c r="F255" s="46"/>
      <c r="G255" s="46"/>
      <c r="H255" s="548">
        <f t="shared" si="7"/>
        <v>137.91</v>
      </c>
      <c r="I255" s="548">
        <f t="shared" si="7"/>
        <v>119.46</v>
      </c>
    </row>
    <row r="256" spans="1:9" ht="15.75">
      <c r="A256" s="547" t="s">
        <v>101</v>
      </c>
      <c r="B256" s="251"/>
      <c r="C256" s="46" t="s">
        <v>245</v>
      </c>
      <c r="D256" s="46" t="s">
        <v>246</v>
      </c>
      <c r="E256" s="46" t="s">
        <v>222</v>
      </c>
      <c r="F256" s="46" t="s">
        <v>422</v>
      </c>
      <c r="G256" s="46"/>
      <c r="H256" s="554">
        <f t="shared" si="7"/>
        <v>137.91</v>
      </c>
      <c r="I256" s="554">
        <f t="shared" si="7"/>
        <v>119.46</v>
      </c>
    </row>
    <row r="257" spans="1:9" ht="48" customHeight="1">
      <c r="A257" s="625" t="s">
        <v>66</v>
      </c>
      <c r="B257" s="254"/>
      <c r="C257" s="46" t="s">
        <v>245</v>
      </c>
      <c r="D257" s="46" t="s">
        <v>246</v>
      </c>
      <c r="E257" s="46" t="s">
        <v>222</v>
      </c>
      <c r="F257" s="46" t="s">
        <v>423</v>
      </c>
      <c r="G257" s="46"/>
      <c r="H257" s="554">
        <f>H258+H263+18.44</f>
        <v>137.91</v>
      </c>
      <c r="I257" s="554">
        <f>I258+36.91+I260</f>
        <v>119.46</v>
      </c>
    </row>
    <row r="258" spans="1:9" s="492" customFormat="1" ht="38.25">
      <c r="A258" s="546" t="s">
        <v>67</v>
      </c>
      <c r="B258" s="250"/>
      <c r="C258" s="45" t="s">
        <v>245</v>
      </c>
      <c r="D258" s="45" t="s">
        <v>246</v>
      </c>
      <c r="E258" s="45" t="s">
        <v>222</v>
      </c>
      <c r="F258" s="45" t="s">
        <v>424</v>
      </c>
      <c r="G258" s="45"/>
      <c r="H258" s="555">
        <f>H259</f>
        <v>82.55</v>
      </c>
      <c r="I258" s="555">
        <f>I259</f>
        <v>82.55</v>
      </c>
    </row>
    <row r="259" spans="1:9" ht="15.75">
      <c r="A259" s="549" t="s">
        <v>101</v>
      </c>
      <c r="B259" s="44"/>
      <c r="C259" s="46" t="s">
        <v>245</v>
      </c>
      <c r="D259" s="46" t="s">
        <v>246</v>
      </c>
      <c r="E259" s="46" t="s">
        <v>222</v>
      </c>
      <c r="F259" s="46" t="s">
        <v>424</v>
      </c>
      <c r="G259" s="46" t="s">
        <v>214</v>
      </c>
      <c r="H259" s="548">
        <v>82.55</v>
      </c>
      <c r="I259" s="548">
        <v>82.55</v>
      </c>
    </row>
    <row r="260" spans="1:9" ht="38.25">
      <c r="A260" s="546" t="s">
        <v>515</v>
      </c>
      <c r="B260" s="44"/>
      <c r="C260" s="46" t="s">
        <v>245</v>
      </c>
      <c r="D260" s="46" t="s">
        <v>246</v>
      </c>
      <c r="E260" s="46" t="s">
        <v>222</v>
      </c>
      <c r="F260" s="45" t="s">
        <v>516</v>
      </c>
      <c r="G260" s="46" t="s">
        <v>214</v>
      </c>
      <c r="H260" s="626">
        <f>H261</f>
        <v>18.45</v>
      </c>
      <c r="I260" s="554">
        <f>I261</f>
        <v>0</v>
      </c>
    </row>
    <row r="261" spans="1:9" ht="15.75">
      <c r="A261" s="549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516</v>
      </c>
      <c r="G261" s="46" t="s">
        <v>214</v>
      </c>
      <c r="H261" s="608">
        <v>18.45</v>
      </c>
      <c r="I261" s="554">
        <v>0</v>
      </c>
    </row>
    <row r="262" spans="1:9" ht="25.5" hidden="1">
      <c r="A262" s="625" t="s">
        <v>20</v>
      </c>
      <c r="B262" s="254"/>
      <c r="C262" s="46" t="s">
        <v>245</v>
      </c>
      <c r="D262" s="46" t="s">
        <v>246</v>
      </c>
      <c r="E262" s="46" t="s">
        <v>222</v>
      </c>
      <c r="F262" s="46" t="s">
        <v>425</v>
      </c>
      <c r="G262" s="46" t="s">
        <v>214</v>
      </c>
      <c r="H262" s="554">
        <v>25.6</v>
      </c>
      <c r="I262" s="554">
        <v>25.6</v>
      </c>
    </row>
    <row r="263" spans="1:9" s="492" customFormat="1" ht="38.25">
      <c r="A263" s="645" t="s">
        <v>347</v>
      </c>
      <c r="B263" s="529"/>
      <c r="C263" s="45" t="s">
        <v>245</v>
      </c>
      <c r="D263" s="45" t="s">
        <v>246</v>
      </c>
      <c r="E263" s="45" t="s">
        <v>222</v>
      </c>
      <c r="F263" s="45" t="s">
        <v>343</v>
      </c>
      <c r="G263" s="45"/>
      <c r="H263" s="555">
        <f>H264</f>
        <v>36.92</v>
      </c>
      <c r="I263" s="555">
        <f>I264</f>
        <v>36.92</v>
      </c>
    </row>
    <row r="264" spans="1:9" ht="15.75">
      <c r="A264" s="525" t="s">
        <v>101</v>
      </c>
      <c r="B264" s="406"/>
      <c r="C264" s="402" t="s">
        <v>245</v>
      </c>
      <c r="D264" s="402" t="s">
        <v>246</v>
      </c>
      <c r="E264" s="402" t="s">
        <v>222</v>
      </c>
      <c r="F264" s="402" t="s">
        <v>343</v>
      </c>
      <c r="G264" s="402" t="s">
        <v>214</v>
      </c>
      <c r="H264" s="440">
        <v>36.92</v>
      </c>
      <c r="I264" s="440">
        <v>36.92</v>
      </c>
    </row>
    <row r="265" spans="1:9" ht="15.75" hidden="1">
      <c r="A265" s="406" t="s">
        <v>54</v>
      </c>
      <c r="B265" s="406"/>
      <c r="C265" s="402" t="s">
        <v>245</v>
      </c>
      <c r="D265" s="402" t="s">
        <v>246</v>
      </c>
      <c r="E265" s="402" t="s">
        <v>222</v>
      </c>
      <c r="F265" s="402" t="s">
        <v>68</v>
      </c>
      <c r="G265" s="402" t="s">
        <v>214</v>
      </c>
      <c r="H265" s="493">
        <v>22.9</v>
      </c>
      <c r="I265" s="493">
        <v>22.9</v>
      </c>
    </row>
    <row r="266" spans="1:9" ht="15.75" hidden="1">
      <c r="A266" s="405" t="s">
        <v>18</v>
      </c>
      <c r="B266" s="405"/>
      <c r="C266" s="402" t="s">
        <v>245</v>
      </c>
      <c r="D266" s="402" t="s">
        <v>246</v>
      </c>
      <c r="E266" s="402" t="s">
        <v>222</v>
      </c>
      <c r="F266" s="402" t="s">
        <v>68</v>
      </c>
      <c r="G266" s="402" t="s">
        <v>214</v>
      </c>
      <c r="H266" s="493">
        <v>22.9</v>
      </c>
      <c r="I266" s="493">
        <v>22.9</v>
      </c>
    </row>
    <row r="267" spans="1:9" ht="31.5" hidden="1">
      <c r="A267" s="406" t="s">
        <v>20</v>
      </c>
      <c r="B267" s="406"/>
      <c r="C267" s="402" t="s">
        <v>245</v>
      </c>
      <c r="D267" s="402" t="s">
        <v>246</v>
      </c>
      <c r="E267" s="402" t="s">
        <v>222</v>
      </c>
      <c r="F267" s="402" t="s">
        <v>68</v>
      </c>
      <c r="G267" s="402" t="s">
        <v>214</v>
      </c>
      <c r="H267" s="493">
        <v>22.9</v>
      </c>
      <c r="I267" s="493">
        <v>22.9</v>
      </c>
    </row>
    <row r="268" spans="1:9" ht="15.75">
      <c r="A268" s="494"/>
      <c r="B268" s="494"/>
      <c r="C268" s="488"/>
      <c r="D268" s="488"/>
      <c r="E268" s="488"/>
      <c r="F268" s="488"/>
      <c r="G268" s="488"/>
      <c r="H268" s="495"/>
      <c r="I268" s="495"/>
    </row>
    <row r="269" spans="1:9" ht="15.75" hidden="1">
      <c r="A269" s="494" t="s">
        <v>105</v>
      </c>
      <c r="B269" s="494"/>
      <c r="C269" s="488"/>
      <c r="D269" s="488" t="s">
        <v>187</v>
      </c>
      <c r="E269" s="488"/>
      <c r="F269" s="488"/>
      <c r="G269" s="488"/>
      <c r="H269" s="496"/>
      <c r="I269" s="496"/>
    </row>
    <row r="270" spans="1:9" ht="15.75" hidden="1">
      <c r="A270" s="497"/>
      <c r="B270" s="497"/>
      <c r="C270" s="488"/>
      <c r="D270" s="498"/>
      <c r="E270" s="498"/>
      <c r="F270" s="498"/>
      <c r="G270" s="498"/>
      <c r="H270" s="499"/>
      <c r="I270" s="499"/>
    </row>
    <row r="271" spans="1:9" ht="15.75">
      <c r="A271" s="500"/>
      <c r="B271" s="500"/>
      <c r="C271" s="498"/>
      <c r="D271" s="498"/>
      <c r="E271" s="498"/>
      <c r="F271" s="498"/>
      <c r="G271" s="498"/>
      <c r="H271" s="499"/>
      <c r="I271" s="499"/>
    </row>
    <row r="272" spans="1:9" ht="15.75">
      <c r="A272" s="494"/>
      <c r="B272" s="494"/>
      <c r="C272" s="488"/>
      <c r="D272" s="488"/>
      <c r="E272" s="488"/>
      <c r="F272" s="488"/>
      <c r="G272" s="488"/>
      <c r="H272" s="496"/>
      <c r="I272" s="496"/>
    </row>
    <row r="273" spans="1:9" ht="15.75">
      <c r="A273" s="494"/>
      <c r="B273" s="494"/>
      <c r="C273" s="488"/>
      <c r="D273" s="488"/>
      <c r="E273" s="488"/>
      <c r="F273" s="488"/>
      <c r="G273" s="488"/>
      <c r="H273" s="496"/>
      <c r="I273" s="496"/>
    </row>
    <row r="274" spans="1:9" ht="15.75">
      <c r="A274" s="494"/>
      <c r="B274" s="494"/>
      <c r="C274" s="488"/>
      <c r="D274" s="488"/>
      <c r="E274" s="488"/>
      <c r="F274" s="488"/>
      <c r="G274" s="488"/>
      <c r="H274" s="496"/>
      <c r="I274" s="496"/>
    </row>
    <row r="275" spans="1:9" ht="15.75">
      <c r="A275" s="494"/>
      <c r="B275" s="494"/>
      <c r="C275" s="488"/>
      <c r="D275" s="488"/>
      <c r="E275" s="488"/>
      <c r="F275" s="488"/>
      <c r="G275" s="488"/>
      <c r="H275" s="496"/>
      <c r="I275" s="496"/>
    </row>
    <row r="276" spans="1:9" ht="15.75">
      <c r="A276" s="501"/>
      <c r="B276" s="501"/>
      <c r="C276" s="498"/>
      <c r="D276" s="498"/>
      <c r="E276" s="498"/>
      <c r="F276" s="498"/>
      <c r="G276" s="488"/>
      <c r="H276" s="496"/>
      <c r="I276" s="496"/>
    </row>
    <row r="277" spans="1:9" ht="15.75">
      <c r="A277" s="500"/>
      <c r="B277" s="500"/>
      <c r="C277" s="498"/>
      <c r="D277" s="498"/>
      <c r="E277" s="498"/>
      <c r="F277" s="498"/>
      <c r="G277" s="498"/>
      <c r="H277" s="499"/>
      <c r="I277" s="499"/>
    </row>
    <row r="278" spans="1:9" ht="15.75">
      <c r="A278" s="502"/>
      <c r="B278" s="502"/>
      <c r="C278" s="488"/>
      <c r="D278" s="488"/>
      <c r="E278" s="488"/>
      <c r="F278" s="488"/>
      <c r="G278" s="488"/>
      <c r="H278" s="496"/>
      <c r="I278" s="496"/>
    </row>
    <row r="279" spans="1:9" ht="15.75">
      <c r="A279" s="503"/>
      <c r="B279" s="503"/>
      <c r="C279" s="488"/>
      <c r="D279" s="488"/>
      <c r="E279" s="488"/>
      <c r="F279" s="488"/>
      <c r="G279" s="488"/>
      <c r="H279" s="496"/>
      <c r="I279" s="496"/>
    </row>
    <row r="280" spans="1:9" ht="15.75">
      <c r="A280" s="503"/>
      <c r="B280" s="503"/>
      <c r="C280" s="488"/>
      <c r="D280" s="488"/>
      <c r="E280" s="488"/>
      <c r="F280" s="488"/>
      <c r="G280" s="488"/>
      <c r="H280" s="496"/>
      <c r="I280" s="496"/>
    </row>
    <row r="281" spans="1:9" ht="15.75">
      <c r="A281" s="503"/>
      <c r="B281" s="503"/>
      <c r="C281" s="488"/>
      <c r="D281" s="488"/>
      <c r="E281" s="488"/>
      <c r="F281" s="488"/>
      <c r="G281" s="488"/>
      <c r="H281" s="496"/>
      <c r="I281" s="496"/>
    </row>
    <row r="282" spans="1:9" ht="15.75">
      <c r="A282" s="500"/>
      <c r="B282" s="500"/>
      <c r="C282" s="488"/>
      <c r="D282" s="498"/>
      <c r="E282" s="498"/>
      <c r="F282" s="498"/>
      <c r="G282" s="498"/>
      <c r="H282" s="499"/>
      <c r="I282" s="499"/>
    </row>
    <row r="283" spans="1:9" ht="15.75">
      <c r="A283" s="494"/>
      <c r="B283" s="494"/>
      <c r="C283" s="488"/>
      <c r="D283" s="488"/>
      <c r="E283" s="488"/>
      <c r="F283" s="488"/>
      <c r="G283" s="488"/>
      <c r="H283" s="496"/>
      <c r="I283" s="496"/>
    </row>
    <row r="284" spans="1:9" ht="15.75">
      <c r="A284" s="494"/>
      <c r="B284" s="494"/>
      <c r="C284" s="488"/>
      <c r="D284" s="488"/>
      <c r="E284" s="488"/>
      <c r="F284" s="488"/>
      <c r="G284" s="488"/>
      <c r="H284" s="496"/>
      <c r="I284" s="496"/>
    </row>
    <row r="285" spans="1:9" ht="15.75">
      <c r="A285" s="494"/>
      <c r="B285" s="494"/>
      <c r="C285" s="488"/>
      <c r="D285" s="488"/>
      <c r="E285" s="488"/>
      <c r="F285" s="488"/>
      <c r="G285" s="488"/>
      <c r="H285" s="496"/>
      <c r="I285" s="496"/>
    </row>
    <row r="286" spans="1:9" ht="15.75">
      <c r="A286" s="494"/>
      <c r="B286" s="494"/>
      <c r="C286" s="488"/>
      <c r="D286" s="488"/>
      <c r="E286" s="488"/>
      <c r="F286" s="488"/>
      <c r="G286" s="488"/>
      <c r="H286" s="496"/>
      <c r="I286" s="496"/>
    </row>
    <row r="287" spans="1:9" ht="15.75">
      <c r="A287" s="497"/>
      <c r="B287" s="497"/>
      <c r="C287" s="488"/>
      <c r="D287" s="498"/>
      <c r="E287" s="498"/>
      <c r="F287" s="498"/>
      <c r="G287" s="498"/>
      <c r="H287" s="499"/>
      <c r="I287" s="499"/>
    </row>
    <row r="288" spans="1:9" s="492" customFormat="1" ht="15.75">
      <c r="A288" s="500"/>
      <c r="B288" s="500"/>
      <c r="C288" s="498"/>
      <c r="D288" s="498"/>
      <c r="E288" s="498"/>
      <c r="F288" s="498"/>
      <c r="G288" s="498"/>
      <c r="H288" s="499"/>
      <c r="I288" s="499"/>
    </row>
    <row r="289" spans="1:9" ht="15.75">
      <c r="A289" s="500"/>
      <c r="B289" s="500"/>
      <c r="C289" s="498"/>
      <c r="D289" s="498"/>
      <c r="E289" s="498"/>
      <c r="F289" s="498"/>
      <c r="G289" s="498"/>
      <c r="H289" s="499"/>
      <c r="I289" s="499"/>
    </row>
    <row r="290" spans="1:9" ht="15.75">
      <c r="A290" s="503"/>
      <c r="B290" s="503"/>
      <c r="C290" s="488"/>
      <c r="D290" s="488"/>
      <c r="E290" s="488"/>
      <c r="F290" s="488"/>
      <c r="G290" s="488"/>
      <c r="H290" s="496"/>
      <c r="I290" s="496"/>
    </row>
    <row r="291" spans="1:9" ht="15.75">
      <c r="A291" s="494"/>
      <c r="B291" s="494"/>
      <c r="C291" s="488"/>
      <c r="D291" s="488"/>
      <c r="E291" s="488"/>
      <c r="F291" s="488"/>
      <c r="G291" s="488"/>
      <c r="H291" s="496"/>
      <c r="I291" s="496"/>
    </row>
    <row r="292" spans="1:9" ht="15.75">
      <c r="A292" s="494"/>
      <c r="B292" s="494"/>
      <c r="C292" s="488"/>
      <c r="D292" s="488"/>
      <c r="E292" s="488"/>
      <c r="F292" s="488"/>
      <c r="G292" s="488"/>
      <c r="H292" s="496"/>
      <c r="I292" s="496"/>
    </row>
    <row r="293" spans="1:9" ht="15.75">
      <c r="A293" s="494"/>
      <c r="B293" s="494"/>
      <c r="C293" s="488"/>
      <c r="D293" s="488"/>
      <c r="E293" s="488"/>
      <c r="F293" s="488"/>
      <c r="G293" s="488"/>
      <c r="H293" s="496"/>
      <c r="I293" s="496"/>
    </row>
    <row r="294" spans="1:9" s="492" customFormat="1" ht="15.75">
      <c r="A294" s="500"/>
      <c r="B294" s="500"/>
      <c r="C294" s="498"/>
      <c r="D294" s="498"/>
      <c r="E294" s="498"/>
      <c r="F294" s="498"/>
      <c r="G294" s="498"/>
      <c r="H294" s="499"/>
      <c r="I294" s="499"/>
    </row>
    <row r="295" spans="1:9" ht="15.75">
      <c r="A295" s="500"/>
      <c r="B295" s="500"/>
      <c r="C295" s="498"/>
      <c r="D295" s="498"/>
      <c r="E295" s="498"/>
      <c r="F295" s="498"/>
      <c r="G295" s="498"/>
      <c r="H295" s="499"/>
      <c r="I295" s="499"/>
    </row>
    <row r="296" spans="1:9" ht="15.75">
      <c r="A296" s="502"/>
      <c r="B296" s="502"/>
      <c r="C296" s="488"/>
      <c r="D296" s="488"/>
      <c r="E296" s="488"/>
      <c r="F296" s="488"/>
      <c r="G296" s="488"/>
      <c r="H296" s="496"/>
      <c r="I296" s="496"/>
    </row>
    <row r="297" spans="1:9" ht="15.75">
      <c r="A297" s="503"/>
      <c r="B297" s="503"/>
      <c r="C297" s="488"/>
      <c r="D297" s="488"/>
      <c r="E297" s="488"/>
      <c r="F297" s="488"/>
      <c r="G297" s="488"/>
      <c r="H297" s="496"/>
      <c r="I297" s="496"/>
    </row>
    <row r="298" spans="1:9" ht="15.75">
      <c r="A298" s="503"/>
      <c r="B298" s="503"/>
      <c r="C298" s="488"/>
      <c r="D298" s="488"/>
      <c r="E298" s="488"/>
      <c r="F298" s="488"/>
      <c r="G298" s="488"/>
      <c r="H298" s="496"/>
      <c r="I298" s="496"/>
    </row>
    <row r="299" spans="1:9" ht="15.75">
      <c r="A299" s="503"/>
      <c r="B299" s="503"/>
      <c r="C299" s="488"/>
      <c r="D299" s="488"/>
      <c r="E299" s="488"/>
      <c r="F299" s="488"/>
      <c r="G299" s="488"/>
      <c r="H299" s="496"/>
      <c r="I299" s="496"/>
    </row>
    <row r="300" spans="1:9" ht="15.75">
      <c r="A300" s="500"/>
      <c r="B300" s="500"/>
      <c r="C300" s="498"/>
      <c r="D300" s="498"/>
      <c r="E300" s="498"/>
      <c r="F300" s="498"/>
      <c r="G300" s="498"/>
      <c r="H300" s="499"/>
      <c r="I300" s="499"/>
    </row>
    <row r="301" spans="1:9" ht="15.75">
      <c r="A301" s="502"/>
      <c r="B301" s="502"/>
      <c r="C301" s="488"/>
      <c r="D301" s="488"/>
      <c r="E301" s="488"/>
      <c r="F301" s="488"/>
      <c r="G301" s="488"/>
      <c r="H301" s="496"/>
      <c r="I301" s="496"/>
    </row>
    <row r="302" spans="1:9" ht="15.75">
      <c r="A302" s="494"/>
      <c r="B302" s="494"/>
      <c r="C302" s="488"/>
      <c r="D302" s="488"/>
      <c r="E302" s="488"/>
      <c r="F302" s="488"/>
      <c r="G302" s="488"/>
      <c r="H302" s="496"/>
      <c r="I302" s="496"/>
    </row>
    <row r="303" spans="1:9" ht="15.75">
      <c r="A303" s="503"/>
      <c r="B303" s="503"/>
      <c r="C303" s="488"/>
      <c r="D303" s="488"/>
      <c r="E303" s="488"/>
      <c r="F303" s="488"/>
      <c r="G303" s="488"/>
      <c r="H303" s="496"/>
      <c r="I303" s="496"/>
    </row>
    <row r="304" spans="1:9" ht="15.75">
      <c r="A304" s="503"/>
      <c r="B304" s="503"/>
      <c r="C304" s="488"/>
      <c r="D304" s="488"/>
      <c r="E304" s="488"/>
      <c r="F304" s="488"/>
      <c r="G304" s="488"/>
      <c r="H304" s="496"/>
      <c r="I304" s="496"/>
    </row>
    <row r="305" spans="1:9" s="491" customFormat="1" ht="15.75">
      <c r="A305" s="497"/>
      <c r="B305" s="497"/>
      <c r="C305" s="498"/>
      <c r="D305" s="498"/>
      <c r="E305" s="498"/>
      <c r="F305" s="498"/>
      <c r="G305" s="498"/>
      <c r="H305" s="504"/>
      <c r="I305" s="504"/>
    </row>
    <row r="306" spans="1:9" ht="15.75">
      <c r="A306" s="505"/>
      <c r="B306" s="505"/>
      <c r="C306" s="498"/>
      <c r="D306" s="498"/>
      <c r="E306" s="498"/>
      <c r="F306" s="498"/>
      <c r="G306" s="498"/>
      <c r="H306" s="504"/>
      <c r="I306" s="504"/>
    </row>
    <row r="307" spans="1:9" ht="15.75">
      <c r="A307" s="506"/>
      <c r="B307" s="506"/>
      <c r="C307" s="498"/>
      <c r="D307" s="498"/>
      <c r="E307" s="498"/>
      <c r="F307" s="498"/>
      <c r="G307" s="498"/>
      <c r="H307" s="504"/>
      <c r="I307" s="504"/>
    </row>
    <row r="308" spans="1:9" ht="15.75">
      <c r="A308" s="507"/>
      <c r="B308" s="507"/>
      <c r="C308" s="498"/>
      <c r="D308" s="498"/>
      <c r="E308" s="498"/>
      <c r="F308" s="505"/>
      <c r="G308" s="498"/>
      <c r="H308" s="504"/>
      <c r="I308" s="504"/>
    </row>
    <row r="309" spans="1:9" ht="15.75">
      <c r="A309" s="503"/>
      <c r="B309" s="503"/>
      <c r="C309" s="488"/>
      <c r="D309" s="488"/>
      <c r="E309" s="488"/>
      <c r="F309" s="508"/>
      <c r="G309" s="488"/>
      <c r="H309" s="495"/>
      <c r="I309" s="495"/>
    </row>
    <row r="310" spans="1:9" ht="15.75">
      <c r="A310" s="501"/>
      <c r="B310" s="501"/>
      <c r="C310" s="498"/>
      <c r="D310" s="498"/>
      <c r="E310" s="498"/>
      <c r="F310" s="498"/>
      <c r="G310" s="498"/>
      <c r="H310" s="504"/>
      <c r="I310" s="504"/>
    </row>
    <row r="311" spans="1:9" ht="15.75">
      <c r="A311" s="507"/>
      <c r="B311" s="507"/>
      <c r="C311" s="498"/>
      <c r="D311" s="498"/>
      <c r="E311" s="498"/>
      <c r="F311" s="498"/>
      <c r="G311" s="498"/>
      <c r="H311" s="504"/>
      <c r="I311" s="504"/>
    </row>
    <row r="312" spans="1:9" ht="15.75">
      <c r="A312" s="507"/>
      <c r="B312" s="507"/>
      <c r="C312" s="498"/>
      <c r="D312" s="498"/>
      <c r="E312" s="498"/>
      <c r="F312" s="498"/>
      <c r="G312" s="498"/>
      <c r="H312" s="504"/>
      <c r="I312" s="504"/>
    </row>
    <row r="313" spans="1:9" ht="15.75">
      <c r="A313" s="507"/>
      <c r="B313" s="507"/>
      <c r="C313" s="498"/>
      <c r="D313" s="498"/>
      <c r="E313" s="498"/>
      <c r="F313" s="498"/>
      <c r="G313" s="498"/>
      <c r="H313" s="504"/>
      <c r="I313" s="504"/>
    </row>
    <row r="314" spans="1:9" ht="15.75">
      <c r="A314" s="507"/>
      <c r="B314" s="507"/>
      <c r="C314" s="498"/>
      <c r="D314" s="498"/>
      <c r="E314" s="498"/>
      <c r="F314" s="498"/>
      <c r="G314" s="498"/>
      <c r="H314" s="504"/>
      <c r="I314" s="504"/>
    </row>
    <row r="315" spans="1:9" ht="15.75">
      <c r="A315" s="507"/>
      <c r="B315" s="507"/>
      <c r="C315" s="498"/>
      <c r="D315" s="498"/>
      <c r="E315" s="498"/>
      <c r="F315" s="498"/>
      <c r="G315" s="498"/>
      <c r="H315" s="504"/>
      <c r="I315" s="504"/>
    </row>
    <row r="316" spans="1:9" ht="15.75">
      <c r="A316" s="507"/>
      <c r="B316" s="507"/>
      <c r="C316" s="498"/>
      <c r="D316" s="498"/>
      <c r="E316" s="498"/>
      <c r="F316" s="498"/>
      <c r="G316" s="498"/>
      <c r="H316" s="499"/>
      <c r="I316" s="499"/>
    </row>
    <row r="317" spans="1:9" ht="15.75">
      <c r="A317" s="507"/>
      <c r="B317" s="507"/>
      <c r="C317" s="498"/>
      <c r="D317" s="498"/>
      <c r="E317" s="498"/>
      <c r="F317" s="498"/>
      <c r="G317" s="498"/>
      <c r="H317" s="499"/>
      <c r="I317" s="499"/>
    </row>
    <row r="318" spans="1:9" ht="15.75">
      <c r="A318" s="507"/>
      <c r="B318" s="507"/>
      <c r="C318" s="498"/>
      <c r="D318" s="498"/>
      <c r="E318" s="498"/>
      <c r="F318" s="498"/>
      <c r="G318" s="498"/>
      <c r="H318" s="504"/>
      <c r="I318" s="504"/>
    </row>
    <row r="319" spans="1:9" ht="15.75">
      <c r="A319" s="507"/>
      <c r="B319" s="507"/>
      <c r="C319" s="498"/>
      <c r="D319" s="498"/>
      <c r="E319" s="498"/>
      <c r="F319" s="498"/>
      <c r="G319" s="498"/>
      <c r="H319" s="504"/>
      <c r="I319" s="504"/>
    </row>
    <row r="320" spans="1:9" ht="15.75">
      <c r="A320" s="507"/>
      <c r="B320" s="507"/>
      <c r="C320" s="498"/>
      <c r="D320" s="498"/>
      <c r="E320" s="498"/>
      <c r="F320" s="498"/>
      <c r="G320" s="498"/>
      <c r="H320" s="504"/>
      <c r="I320" s="504"/>
    </row>
    <row r="321" spans="1:9" ht="15.75">
      <c r="A321" s="507"/>
      <c r="B321" s="507"/>
      <c r="C321" s="498"/>
      <c r="D321" s="498"/>
      <c r="E321" s="498"/>
      <c r="F321" s="498"/>
      <c r="G321" s="498"/>
      <c r="H321" s="504"/>
      <c r="I321" s="504"/>
    </row>
    <row r="322" spans="1:9" ht="15.75">
      <c r="A322" s="507"/>
      <c r="B322" s="507"/>
      <c r="C322" s="498"/>
      <c r="D322" s="498"/>
      <c r="E322" s="498"/>
      <c r="F322" s="498"/>
      <c r="G322" s="498"/>
      <c r="H322" s="499"/>
      <c r="I322" s="499"/>
    </row>
    <row r="323" spans="1:9" ht="15.75">
      <c r="A323" s="507"/>
      <c r="B323" s="507"/>
      <c r="C323" s="498"/>
      <c r="D323" s="498"/>
      <c r="E323" s="498"/>
      <c r="F323" s="498"/>
      <c r="G323" s="498"/>
      <c r="H323" s="499"/>
      <c r="I323" s="499"/>
    </row>
    <row r="324" spans="1:9" ht="15.75">
      <c r="A324" s="507"/>
      <c r="B324" s="507"/>
      <c r="C324" s="498"/>
      <c r="D324" s="498"/>
      <c r="E324" s="498"/>
      <c r="F324" s="498"/>
      <c r="G324" s="498"/>
      <c r="H324" s="504"/>
      <c r="I324" s="504"/>
    </row>
    <row r="325" spans="1:9" ht="15.75">
      <c r="A325" s="507"/>
      <c r="B325" s="507"/>
      <c r="C325" s="498"/>
      <c r="D325" s="498"/>
      <c r="E325" s="498"/>
      <c r="F325" s="498"/>
      <c r="G325" s="498"/>
      <c r="H325" s="504"/>
      <c r="I325" s="504"/>
    </row>
    <row r="326" spans="1:9" ht="15.75">
      <c r="A326" s="507"/>
      <c r="B326" s="507"/>
      <c r="C326" s="498"/>
      <c r="D326" s="498"/>
      <c r="E326" s="498"/>
      <c r="F326" s="498"/>
      <c r="G326" s="498"/>
      <c r="H326" s="504"/>
      <c r="I326" s="504"/>
    </row>
    <row r="327" spans="1:9" ht="15.75">
      <c r="A327" s="507"/>
      <c r="B327" s="507"/>
      <c r="C327" s="498"/>
      <c r="D327" s="498"/>
      <c r="E327" s="498"/>
      <c r="F327" s="498"/>
      <c r="G327" s="498"/>
      <c r="H327" s="504"/>
      <c r="I327" s="504"/>
    </row>
    <row r="328" spans="1:9" ht="15.75">
      <c r="A328" s="507"/>
      <c r="B328" s="507"/>
      <c r="C328" s="498"/>
      <c r="D328" s="498"/>
      <c r="E328" s="498"/>
      <c r="F328" s="498"/>
      <c r="G328" s="498"/>
      <c r="H328" s="499"/>
      <c r="I328" s="499"/>
    </row>
    <row r="329" spans="1:9" ht="15.75">
      <c r="A329" s="507"/>
      <c r="B329" s="507"/>
      <c r="C329" s="498"/>
      <c r="D329" s="498"/>
      <c r="E329" s="498"/>
      <c r="F329" s="498"/>
      <c r="G329" s="498"/>
      <c r="H329" s="499"/>
      <c r="I329" s="499"/>
    </row>
    <row r="330" spans="1:9" ht="15.75">
      <c r="A330" s="507"/>
      <c r="B330" s="507"/>
      <c r="C330" s="498"/>
      <c r="D330" s="498"/>
      <c r="E330" s="498"/>
      <c r="F330" s="498"/>
      <c r="G330" s="498"/>
      <c r="H330" s="499"/>
      <c r="I330" s="499"/>
    </row>
    <row r="331" spans="1:9" ht="15.75">
      <c r="A331" s="503"/>
      <c r="B331" s="503"/>
      <c r="C331" s="488"/>
      <c r="D331" s="488"/>
      <c r="E331" s="488"/>
      <c r="F331" s="488"/>
      <c r="G331" s="488"/>
      <c r="H331" s="495"/>
      <c r="I331" s="495"/>
    </row>
    <row r="332" spans="1:9" ht="15.75">
      <c r="A332" s="502"/>
      <c r="B332" s="502"/>
      <c r="C332" s="488"/>
      <c r="D332" s="488"/>
      <c r="E332" s="488"/>
      <c r="F332" s="488"/>
      <c r="G332" s="488"/>
      <c r="H332" s="495"/>
      <c r="I332" s="495"/>
    </row>
    <row r="333" spans="1:9" ht="15.75">
      <c r="A333" s="503"/>
      <c r="B333" s="503"/>
      <c r="C333" s="488"/>
      <c r="D333" s="488"/>
      <c r="E333" s="488"/>
      <c r="F333" s="488"/>
      <c r="G333" s="488"/>
      <c r="H333" s="495"/>
      <c r="I333" s="495"/>
    </row>
    <row r="334" spans="1:9" ht="15.75">
      <c r="A334" s="503"/>
      <c r="B334" s="503"/>
      <c r="C334" s="488"/>
      <c r="D334" s="488"/>
      <c r="E334" s="488"/>
      <c r="F334" s="488"/>
      <c r="G334" s="488"/>
      <c r="H334" s="495"/>
      <c r="I334" s="495"/>
    </row>
    <row r="335" spans="1:9" ht="15.75">
      <c r="A335" s="503"/>
      <c r="B335" s="503"/>
      <c r="C335" s="488"/>
      <c r="D335" s="488"/>
      <c r="E335" s="488"/>
      <c r="F335" s="488"/>
      <c r="G335" s="488"/>
      <c r="H335" s="496"/>
      <c r="I335" s="496"/>
    </row>
    <row r="336" spans="1:9" ht="15.75">
      <c r="A336" s="503"/>
      <c r="B336" s="503"/>
      <c r="C336" s="488"/>
      <c r="D336" s="488"/>
      <c r="E336" s="488"/>
      <c r="F336" s="488"/>
      <c r="G336" s="488"/>
      <c r="H336" s="496"/>
      <c r="I336" s="496"/>
    </row>
    <row r="337" spans="1:9" ht="15.75">
      <c r="A337" s="503"/>
      <c r="B337" s="503"/>
      <c r="C337" s="488"/>
      <c r="D337" s="488"/>
      <c r="E337" s="488"/>
      <c r="F337" s="488"/>
      <c r="G337" s="488"/>
      <c r="H337" s="495"/>
      <c r="I337" s="495"/>
    </row>
    <row r="338" spans="1:9" ht="15.75">
      <c r="A338" s="497"/>
      <c r="B338" s="497"/>
      <c r="C338" s="498"/>
      <c r="D338" s="498"/>
      <c r="E338" s="498"/>
      <c r="F338" s="488"/>
      <c r="G338" s="488"/>
      <c r="H338" s="495"/>
      <c r="I338" s="495"/>
    </row>
    <row r="339" spans="1:9" ht="15.75">
      <c r="A339" s="497"/>
      <c r="B339" s="497"/>
      <c r="C339" s="498"/>
      <c r="D339" s="498"/>
      <c r="E339" s="498"/>
      <c r="F339" s="498"/>
      <c r="G339" s="488"/>
      <c r="H339" s="499"/>
      <c r="I339" s="499"/>
    </row>
    <row r="340" spans="1:9" ht="15.75">
      <c r="A340" s="507"/>
      <c r="B340" s="507"/>
      <c r="C340" s="488"/>
      <c r="D340" s="488"/>
      <c r="E340" s="488"/>
      <c r="F340" s="488"/>
      <c r="G340" s="488"/>
      <c r="H340" s="496"/>
      <c r="I340" s="496"/>
    </row>
    <row r="341" spans="1:9" ht="15.75">
      <c r="A341" s="502"/>
      <c r="B341" s="502"/>
      <c r="C341" s="488"/>
      <c r="D341" s="488"/>
      <c r="E341" s="488"/>
      <c r="F341" s="488"/>
      <c r="G341" s="488"/>
      <c r="H341" s="496"/>
      <c r="I341" s="496"/>
    </row>
    <row r="342" spans="1:9" ht="15.75">
      <c r="A342" s="503"/>
      <c r="B342" s="503"/>
      <c r="C342" s="488"/>
      <c r="D342" s="488"/>
      <c r="E342" s="488"/>
      <c r="F342" s="488"/>
      <c r="G342" s="488"/>
      <c r="H342" s="496"/>
      <c r="I342" s="496"/>
    </row>
    <row r="343" spans="1:9" ht="15.75">
      <c r="A343" s="503"/>
      <c r="B343" s="503"/>
      <c r="C343" s="488"/>
      <c r="D343" s="488"/>
      <c r="E343" s="488"/>
      <c r="F343" s="488"/>
      <c r="G343" s="488"/>
      <c r="H343" s="496"/>
      <c r="I343" s="496"/>
    </row>
    <row r="344" spans="1:9" ht="15.75">
      <c r="A344" s="497"/>
      <c r="B344" s="497"/>
      <c r="C344" s="498"/>
      <c r="D344" s="498"/>
      <c r="E344" s="498"/>
      <c r="F344" s="498"/>
      <c r="G344" s="488"/>
      <c r="H344" s="499"/>
      <c r="I344" s="499"/>
    </row>
    <row r="345" spans="1:9" ht="15.75">
      <c r="A345" s="507"/>
      <c r="B345" s="507"/>
      <c r="C345" s="488"/>
      <c r="D345" s="488"/>
      <c r="E345" s="488"/>
      <c r="F345" s="488"/>
      <c r="G345" s="488"/>
      <c r="H345" s="496"/>
      <c r="I345" s="496"/>
    </row>
    <row r="346" spans="1:9" ht="15.75">
      <c r="A346" s="502"/>
      <c r="B346" s="502"/>
      <c r="C346" s="488"/>
      <c r="D346" s="488"/>
      <c r="E346" s="488"/>
      <c r="F346" s="488"/>
      <c r="G346" s="488"/>
      <c r="H346" s="496"/>
      <c r="I346" s="496"/>
    </row>
    <row r="347" spans="1:9" ht="15.75">
      <c r="A347" s="503"/>
      <c r="B347" s="503"/>
      <c r="C347" s="488"/>
      <c r="D347" s="488"/>
      <c r="E347" s="488"/>
      <c r="F347" s="488"/>
      <c r="G347" s="488"/>
      <c r="H347" s="496"/>
      <c r="I347" s="496"/>
    </row>
    <row r="348" spans="1:9" ht="15.75">
      <c r="A348" s="503"/>
      <c r="B348" s="503"/>
      <c r="C348" s="488"/>
      <c r="D348" s="488"/>
      <c r="E348" s="488"/>
      <c r="F348" s="488"/>
      <c r="G348" s="488"/>
      <c r="H348" s="496"/>
      <c r="I348" s="496"/>
    </row>
    <row r="349" spans="1:9" ht="15.75">
      <c r="A349" s="494"/>
      <c r="B349" s="494"/>
      <c r="C349" s="488"/>
      <c r="D349" s="488"/>
      <c r="E349" s="488"/>
      <c r="F349" s="488"/>
      <c r="G349" s="488"/>
      <c r="H349" s="496"/>
      <c r="I349" s="496"/>
    </row>
    <row r="350" spans="1:9" ht="15.75">
      <c r="A350" s="497"/>
      <c r="B350" s="497"/>
      <c r="C350" s="488"/>
      <c r="D350" s="498"/>
      <c r="E350" s="498"/>
      <c r="F350" s="498"/>
      <c r="G350" s="498"/>
      <c r="H350" s="499"/>
      <c r="I350" s="499"/>
    </row>
    <row r="351" spans="1:9" ht="15.75">
      <c r="A351" s="507"/>
      <c r="B351" s="507"/>
      <c r="C351" s="488"/>
      <c r="D351" s="488"/>
      <c r="E351" s="488"/>
      <c r="F351" s="488"/>
      <c r="G351" s="488"/>
      <c r="H351" s="496"/>
      <c r="I351" s="496"/>
    </row>
    <row r="352" spans="1:9" ht="15.75">
      <c r="A352" s="494"/>
      <c r="B352" s="494"/>
      <c r="C352" s="488"/>
      <c r="D352" s="488"/>
      <c r="E352" s="488"/>
      <c r="F352" s="488"/>
      <c r="G352" s="488"/>
      <c r="H352" s="496"/>
      <c r="I352" s="496"/>
    </row>
    <row r="353" spans="1:9" ht="15.75">
      <c r="A353" s="494"/>
      <c r="B353" s="494"/>
      <c r="C353" s="488"/>
      <c r="D353" s="488"/>
      <c r="E353" s="488"/>
      <c r="F353" s="488"/>
      <c r="G353" s="488"/>
      <c r="H353" s="496"/>
      <c r="I353" s="496"/>
    </row>
    <row r="354" spans="1:9" ht="15.75">
      <c r="A354" s="494"/>
      <c r="B354" s="494"/>
      <c r="C354" s="488"/>
      <c r="D354" s="488"/>
      <c r="E354" s="488"/>
      <c r="F354" s="488"/>
      <c r="G354" s="488"/>
      <c r="H354" s="496"/>
      <c r="I354" s="496"/>
    </row>
    <row r="355" spans="1:9" ht="15.75">
      <c r="A355" s="507"/>
      <c r="B355" s="507"/>
      <c r="C355" s="488"/>
      <c r="D355" s="498"/>
      <c r="E355" s="498"/>
      <c r="F355" s="498"/>
      <c r="G355" s="498"/>
      <c r="H355" s="495"/>
      <c r="I355" s="495"/>
    </row>
    <row r="356" spans="1:9" ht="15.75">
      <c r="A356" s="502"/>
      <c r="B356" s="502"/>
      <c r="C356" s="488"/>
      <c r="D356" s="488"/>
      <c r="E356" s="488"/>
      <c r="F356" s="488"/>
      <c r="G356" s="488"/>
      <c r="H356" s="495"/>
      <c r="I356" s="495"/>
    </row>
    <row r="357" spans="1:9" ht="15.75">
      <c r="A357" s="503"/>
      <c r="B357" s="503"/>
      <c r="C357" s="488"/>
      <c r="D357" s="488"/>
      <c r="E357" s="488"/>
      <c r="F357" s="488"/>
      <c r="G357" s="488"/>
      <c r="H357" s="495"/>
      <c r="I357" s="495"/>
    </row>
    <row r="358" spans="1:9" ht="15.75">
      <c r="A358" s="503"/>
      <c r="B358" s="503"/>
      <c r="C358" s="488"/>
      <c r="D358" s="488"/>
      <c r="E358" s="488"/>
      <c r="F358" s="488"/>
      <c r="G358" s="488"/>
      <c r="H358" s="495"/>
      <c r="I358" s="495"/>
    </row>
    <row r="359" spans="1:9" ht="15.75">
      <c r="A359" s="503"/>
      <c r="B359" s="503"/>
      <c r="C359" s="488"/>
      <c r="D359" s="488"/>
      <c r="E359" s="488"/>
      <c r="F359" s="488"/>
      <c r="G359" s="488"/>
      <c r="H359" s="496"/>
      <c r="I359" s="496"/>
    </row>
    <row r="360" spans="1:9" ht="15.75">
      <c r="A360" s="503"/>
      <c r="B360" s="503"/>
      <c r="C360" s="488"/>
      <c r="D360" s="488"/>
      <c r="E360" s="488"/>
      <c r="F360" s="488"/>
      <c r="G360" s="488"/>
      <c r="H360" s="496"/>
      <c r="I360" s="496"/>
    </row>
    <row r="361" spans="1:9" ht="15.75">
      <c r="A361" s="497"/>
      <c r="B361" s="497"/>
      <c r="C361" s="488"/>
      <c r="D361" s="488"/>
      <c r="E361" s="488"/>
      <c r="F361" s="498"/>
      <c r="G361" s="498"/>
      <c r="H361" s="499"/>
      <c r="I361" s="499"/>
    </row>
    <row r="362" spans="1:9" ht="15.75">
      <c r="A362" s="507"/>
      <c r="B362" s="507"/>
      <c r="C362" s="488"/>
      <c r="D362" s="488"/>
      <c r="E362" s="488"/>
      <c r="F362" s="488"/>
      <c r="G362" s="488"/>
      <c r="H362" s="496"/>
      <c r="I362" s="496"/>
    </row>
    <row r="363" spans="1:9" ht="15.75">
      <c r="A363" s="502"/>
      <c r="B363" s="502"/>
      <c r="C363" s="488"/>
      <c r="D363" s="488"/>
      <c r="E363" s="488"/>
      <c r="F363" s="488"/>
      <c r="G363" s="488"/>
      <c r="H363" s="496"/>
      <c r="I363" s="496"/>
    </row>
    <row r="364" spans="1:9" ht="15.75">
      <c r="A364" s="503"/>
      <c r="B364" s="503"/>
      <c r="C364" s="488"/>
      <c r="D364" s="488"/>
      <c r="E364" s="488"/>
      <c r="F364" s="488"/>
      <c r="G364" s="488"/>
      <c r="H364" s="496"/>
      <c r="I364" s="496"/>
    </row>
    <row r="365" spans="1:9" ht="15.75">
      <c r="A365" s="503"/>
      <c r="B365" s="503"/>
      <c r="C365" s="488"/>
      <c r="D365" s="488"/>
      <c r="E365" s="488"/>
      <c r="F365" s="488"/>
      <c r="G365" s="488"/>
      <c r="H365" s="496"/>
      <c r="I365" s="496"/>
    </row>
    <row r="366" spans="1:9" ht="15.75">
      <c r="A366" s="503"/>
      <c r="B366" s="503"/>
      <c r="C366" s="488"/>
      <c r="D366" s="488"/>
      <c r="E366" s="488"/>
      <c r="F366" s="488"/>
      <c r="G366" s="488"/>
      <c r="H366" s="496"/>
      <c r="I366" s="496"/>
    </row>
    <row r="367" spans="1:9" ht="15.75">
      <c r="A367" s="503"/>
      <c r="B367" s="503"/>
      <c r="C367" s="488"/>
      <c r="D367" s="488"/>
      <c r="E367" s="488"/>
      <c r="F367" s="488"/>
      <c r="G367" s="488"/>
      <c r="H367" s="496"/>
      <c r="I367" s="496"/>
    </row>
    <row r="368" spans="1:9" ht="15.75">
      <c r="A368" s="503"/>
      <c r="B368" s="503"/>
      <c r="C368" s="488"/>
      <c r="D368" s="488"/>
      <c r="E368" s="488"/>
      <c r="F368" s="488"/>
      <c r="G368" s="488"/>
      <c r="H368" s="496"/>
      <c r="I368" s="496"/>
    </row>
    <row r="369" spans="1:9" ht="15.75">
      <c r="A369" s="494"/>
      <c r="B369" s="494"/>
      <c r="C369" s="488"/>
      <c r="D369" s="488"/>
      <c r="E369" s="488"/>
      <c r="F369" s="488"/>
      <c r="G369" s="488"/>
      <c r="H369" s="496"/>
      <c r="I369" s="496"/>
    </row>
    <row r="370" spans="1:9" ht="15.75">
      <c r="A370" s="494"/>
      <c r="B370" s="494"/>
      <c r="C370" s="488"/>
      <c r="D370" s="488"/>
      <c r="E370" s="488"/>
      <c r="F370" s="488"/>
      <c r="G370" s="488"/>
      <c r="H370" s="496"/>
      <c r="I370" s="496"/>
    </row>
    <row r="371" spans="1:9" ht="15.75">
      <c r="A371" s="494"/>
      <c r="B371" s="494"/>
      <c r="C371" s="488"/>
      <c r="D371" s="488"/>
      <c r="E371" s="488"/>
      <c r="F371" s="488"/>
      <c r="G371" s="488"/>
      <c r="H371" s="496"/>
      <c r="I371" s="496"/>
    </row>
    <row r="372" spans="1:9" ht="15.75">
      <c r="A372" s="502"/>
      <c r="B372" s="502"/>
      <c r="C372" s="488"/>
      <c r="D372" s="488"/>
      <c r="E372" s="488"/>
      <c r="F372" s="488"/>
      <c r="G372" s="488"/>
      <c r="H372" s="495"/>
      <c r="I372" s="495"/>
    </row>
    <row r="373" spans="1:9" ht="15.75">
      <c r="A373" s="509"/>
      <c r="B373" s="509"/>
      <c r="C373" s="488"/>
      <c r="D373" s="488"/>
      <c r="E373" s="488"/>
      <c r="F373" s="488"/>
      <c r="G373" s="510"/>
      <c r="H373" s="495"/>
      <c r="I373" s="495"/>
    </row>
    <row r="374" spans="1:9" ht="15.75">
      <c r="A374" s="503"/>
      <c r="B374" s="503"/>
      <c r="C374" s="488"/>
      <c r="D374" s="488"/>
      <c r="E374" s="488"/>
      <c r="F374" s="488"/>
      <c r="G374" s="510"/>
      <c r="H374" s="495"/>
      <c r="I374" s="495"/>
    </row>
    <row r="375" spans="1:9" ht="15.75">
      <c r="A375" s="503"/>
      <c r="B375" s="503"/>
      <c r="C375" s="488"/>
      <c r="D375" s="488"/>
      <c r="E375" s="488"/>
      <c r="F375" s="488"/>
      <c r="G375" s="510"/>
      <c r="H375" s="496"/>
      <c r="I375" s="496"/>
    </row>
    <row r="376" spans="1:9" s="491" customFormat="1" ht="15.75">
      <c r="A376" s="503"/>
      <c r="B376" s="503"/>
      <c r="C376" s="488"/>
      <c r="D376" s="488"/>
      <c r="E376" s="488"/>
      <c r="F376" s="488"/>
      <c r="G376" s="510"/>
      <c r="H376" s="495"/>
      <c r="I376" s="495"/>
    </row>
    <row r="377" spans="1:9" s="491" customFormat="1" ht="15.75">
      <c r="A377" s="503"/>
      <c r="B377" s="503"/>
      <c r="C377" s="488"/>
      <c r="D377" s="488"/>
      <c r="E377" s="488"/>
      <c r="F377" s="488"/>
      <c r="G377" s="510"/>
      <c r="H377" s="496"/>
      <c r="I377" s="496"/>
    </row>
    <row r="378" spans="1:9" ht="15.75">
      <c r="A378" s="502"/>
      <c r="B378" s="502"/>
      <c r="C378" s="488"/>
      <c r="D378" s="488"/>
      <c r="E378" s="488"/>
      <c r="F378" s="488"/>
      <c r="G378" s="488"/>
      <c r="H378" s="495"/>
      <c r="I378" s="495"/>
    </row>
    <row r="379" spans="1:9" ht="15.75">
      <c r="A379" s="503"/>
      <c r="B379" s="503"/>
      <c r="C379" s="488"/>
      <c r="D379" s="488"/>
      <c r="E379" s="488"/>
      <c r="F379" s="488"/>
      <c r="G379" s="488"/>
      <c r="H379" s="495"/>
      <c r="I379" s="495"/>
    </row>
    <row r="380" spans="1:9" ht="15.75">
      <c r="A380" s="503"/>
      <c r="B380" s="503"/>
      <c r="C380" s="488"/>
      <c r="D380" s="488"/>
      <c r="E380" s="488"/>
      <c r="F380" s="488"/>
      <c r="G380" s="488"/>
      <c r="H380" s="495"/>
      <c r="I380" s="495"/>
    </row>
    <row r="381" spans="1:9" ht="15.75">
      <c r="A381" s="503"/>
      <c r="B381" s="503"/>
      <c r="C381" s="488"/>
      <c r="D381" s="488"/>
      <c r="E381" s="488"/>
      <c r="F381" s="488"/>
      <c r="G381" s="488"/>
      <c r="H381" s="496"/>
      <c r="I381" s="496"/>
    </row>
    <row r="382" spans="1:9" ht="15.75">
      <c r="A382" s="503"/>
      <c r="B382" s="503"/>
      <c r="C382" s="488"/>
      <c r="D382" s="488"/>
      <c r="E382" s="488"/>
      <c r="F382" s="488"/>
      <c r="G382" s="488"/>
      <c r="H382" s="496"/>
      <c r="I382" s="496"/>
    </row>
    <row r="383" spans="1:9" ht="15.75">
      <c r="A383" s="507"/>
      <c r="B383" s="507"/>
      <c r="C383" s="498"/>
      <c r="D383" s="498"/>
      <c r="E383" s="498"/>
      <c r="F383" s="505"/>
      <c r="G383" s="498"/>
      <c r="H383" s="504"/>
      <c r="I383" s="504"/>
    </row>
    <row r="384" spans="1:9" ht="15.75">
      <c r="A384" s="507"/>
      <c r="B384" s="507"/>
      <c r="C384" s="498"/>
      <c r="D384" s="498"/>
      <c r="E384" s="498"/>
      <c r="F384" s="505"/>
      <c r="G384" s="498"/>
      <c r="H384" s="504"/>
      <c r="I384" s="504"/>
    </row>
    <row r="385" spans="1:9" ht="15.75">
      <c r="A385" s="503"/>
      <c r="B385" s="503"/>
      <c r="C385" s="488"/>
      <c r="D385" s="488"/>
      <c r="E385" s="488"/>
      <c r="F385" s="508"/>
      <c r="G385" s="488"/>
      <c r="H385" s="495"/>
      <c r="I385" s="495"/>
    </row>
    <row r="386" spans="1:9" ht="15.75">
      <c r="A386" s="509"/>
      <c r="B386" s="509"/>
      <c r="C386" s="498"/>
      <c r="D386" s="498"/>
      <c r="E386" s="498"/>
      <c r="F386" s="505"/>
      <c r="G386" s="498"/>
      <c r="H386" s="504"/>
      <c r="I386" s="504"/>
    </row>
    <row r="387" spans="1:9" ht="15.75">
      <c r="A387" s="503"/>
      <c r="B387" s="503"/>
      <c r="C387" s="488"/>
      <c r="D387" s="488"/>
      <c r="E387" s="488"/>
      <c r="F387" s="508"/>
      <c r="G387" s="488"/>
      <c r="H387" s="495"/>
      <c r="I387" s="495"/>
    </row>
    <row r="388" spans="1:9" ht="15.75">
      <c r="A388" s="503"/>
      <c r="B388" s="503"/>
      <c r="C388" s="488"/>
      <c r="D388" s="488"/>
      <c r="E388" s="488"/>
      <c r="F388" s="508"/>
      <c r="G388" s="488"/>
      <c r="H388" s="495"/>
      <c r="I388" s="495"/>
    </row>
    <row r="389" spans="1:9" ht="15.75">
      <c r="A389" s="503"/>
      <c r="B389" s="503"/>
      <c r="C389" s="488"/>
      <c r="D389" s="488"/>
      <c r="E389" s="488"/>
      <c r="F389" s="508"/>
      <c r="G389" s="488"/>
      <c r="H389" s="495"/>
      <c r="I389" s="495"/>
    </row>
    <row r="390" spans="1:9" ht="15.75">
      <c r="A390" s="503"/>
      <c r="B390" s="503"/>
      <c r="C390" s="488"/>
      <c r="D390" s="488"/>
      <c r="E390" s="488"/>
      <c r="F390" s="508"/>
      <c r="G390" s="488"/>
      <c r="H390" s="495"/>
      <c r="I390" s="495"/>
    </row>
    <row r="391" spans="1:9" ht="15.75">
      <c r="A391" s="503"/>
      <c r="B391" s="503"/>
      <c r="C391" s="488"/>
      <c r="D391" s="488"/>
      <c r="E391" s="488"/>
      <c r="F391" s="508"/>
      <c r="G391" s="488"/>
      <c r="H391" s="496"/>
      <c r="I391" s="496"/>
    </row>
    <row r="392" spans="1:9" ht="15.75">
      <c r="A392" s="501"/>
      <c r="B392" s="501"/>
      <c r="C392" s="498"/>
      <c r="D392" s="498"/>
      <c r="E392" s="498"/>
      <c r="F392" s="498"/>
      <c r="G392" s="498"/>
      <c r="H392" s="504"/>
      <c r="I392" s="504"/>
    </row>
    <row r="393" spans="1:9" s="491" customFormat="1" ht="15.75">
      <c r="A393" s="507"/>
      <c r="B393" s="507"/>
      <c r="C393" s="498"/>
      <c r="D393" s="498"/>
      <c r="E393" s="498"/>
      <c r="F393" s="498"/>
      <c r="G393" s="511"/>
      <c r="H393" s="504"/>
      <c r="I393" s="504"/>
    </row>
    <row r="394" spans="1:9" ht="15.75">
      <c r="A394" s="507"/>
      <c r="B394" s="507"/>
      <c r="C394" s="498"/>
      <c r="D394" s="498"/>
      <c r="E394" s="498"/>
      <c r="F394" s="498"/>
      <c r="G394" s="498"/>
      <c r="H394" s="504"/>
      <c r="I394" s="504"/>
    </row>
    <row r="395" spans="1:9" ht="15.75">
      <c r="A395" s="503"/>
      <c r="B395" s="503"/>
      <c r="C395" s="488"/>
      <c r="D395" s="488"/>
      <c r="E395" s="488"/>
      <c r="F395" s="488"/>
      <c r="G395" s="488"/>
      <c r="H395" s="495"/>
      <c r="I395" s="495"/>
    </row>
    <row r="396" spans="1:9" ht="15.75">
      <c r="A396" s="503"/>
      <c r="B396" s="503"/>
      <c r="C396" s="488"/>
      <c r="D396" s="488"/>
      <c r="E396" s="488"/>
      <c r="F396" s="488"/>
      <c r="G396" s="488"/>
      <c r="H396" s="495"/>
      <c r="I396" s="495"/>
    </row>
    <row r="397" spans="1:9" ht="15.75">
      <c r="A397" s="503"/>
      <c r="B397" s="503"/>
      <c r="C397" s="488"/>
      <c r="D397" s="488"/>
      <c r="E397" s="488"/>
      <c r="F397" s="488"/>
      <c r="G397" s="488"/>
      <c r="H397" s="495"/>
      <c r="I397" s="495"/>
    </row>
    <row r="398" spans="1:9" ht="15.75">
      <c r="A398" s="503"/>
      <c r="B398" s="503"/>
      <c r="C398" s="488"/>
      <c r="D398" s="488"/>
      <c r="E398" s="488"/>
      <c r="F398" s="488"/>
      <c r="G398" s="488"/>
      <c r="H398" s="496"/>
      <c r="I398" s="496"/>
    </row>
    <row r="399" spans="1:9" ht="15.75">
      <c r="A399" s="503"/>
      <c r="B399" s="503"/>
      <c r="C399" s="488"/>
      <c r="D399" s="488"/>
      <c r="E399" s="488"/>
      <c r="F399" s="488"/>
      <c r="G399" s="488"/>
      <c r="H399" s="496"/>
      <c r="I399" s="496"/>
    </row>
    <row r="400" spans="1:9" ht="15.75">
      <c r="A400" s="503"/>
      <c r="B400" s="503"/>
      <c r="C400" s="488"/>
      <c r="D400" s="488"/>
      <c r="E400" s="488"/>
      <c r="F400" s="488"/>
      <c r="G400" s="488"/>
      <c r="H400" s="496"/>
      <c r="I400" s="496"/>
    </row>
    <row r="401" spans="1:9" ht="15.75">
      <c r="A401" s="503"/>
      <c r="B401" s="503"/>
      <c r="C401" s="488"/>
      <c r="D401" s="488"/>
      <c r="E401" s="488"/>
      <c r="F401" s="488"/>
      <c r="G401" s="488"/>
      <c r="H401" s="496"/>
      <c r="I401" s="496"/>
    </row>
    <row r="402" spans="1:9" ht="15.75">
      <c r="A402" s="503"/>
      <c r="B402" s="503"/>
      <c r="C402" s="488"/>
      <c r="D402" s="488"/>
      <c r="E402" s="488"/>
      <c r="F402" s="488"/>
      <c r="G402" s="488"/>
      <c r="H402" s="495"/>
      <c r="I402" s="495"/>
    </row>
    <row r="403" spans="1:9" ht="15.75">
      <c r="A403" s="503"/>
      <c r="B403" s="503"/>
      <c r="C403" s="488"/>
      <c r="D403" s="488"/>
      <c r="E403" s="488"/>
      <c r="F403" s="488"/>
      <c r="G403" s="488"/>
      <c r="H403" s="496"/>
      <c r="I403" s="496"/>
    </row>
    <row r="404" spans="1:9" ht="15.75">
      <c r="A404" s="503"/>
      <c r="B404" s="503"/>
      <c r="C404" s="488"/>
      <c r="D404" s="488"/>
      <c r="E404" s="488"/>
      <c r="F404" s="488"/>
      <c r="G404" s="488"/>
      <c r="H404" s="496"/>
      <c r="I404" s="496"/>
    </row>
    <row r="405" spans="1:9" ht="15.75">
      <c r="A405" s="507"/>
      <c r="B405" s="507"/>
      <c r="C405" s="488"/>
      <c r="D405" s="488"/>
      <c r="E405" s="488"/>
      <c r="F405" s="488"/>
      <c r="G405" s="488"/>
      <c r="H405" s="495"/>
      <c r="I405" s="495"/>
    </row>
    <row r="406" spans="1:9" ht="15.75">
      <c r="A406" s="502"/>
      <c r="B406" s="502"/>
      <c r="C406" s="488"/>
      <c r="D406" s="488"/>
      <c r="E406" s="488"/>
      <c r="F406" s="488"/>
      <c r="G406" s="488"/>
      <c r="H406" s="495"/>
      <c r="I406" s="495"/>
    </row>
    <row r="407" spans="1:9" ht="15.75">
      <c r="A407" s="503"/>
      <c r="B407" s="503"/>
      <c r="C407" s="488"/>
      <c r="D407" s="488"/>
      <c r="E407" s="488"/>
      <c r="F407" s="488"/>
      <c r="G407" s="488"/>
      <c r="H407" s="495"/>
      <c r="I407" s="495"/>
    </row>
    <row r="408" spans="1:9" ht="15.75">
      <c r="A408" s="503"/>
      <c r="B408" s="503"/>
      <c r="C408" s="488"/>
      <c r="D408" s="488"/>
      <c r="E408" s="488"/>
      <c r="F408" s="488"/>
      <c r="G408" s="488"/>
      <c r="H408" s="495"/>
      <c r="I408" s="495"/>
    </row>
    <row r="409" spans="1:9" ht="15.75">
      <c r="A409" s="503"/>
      <c r="B409" s="503"/>
      <c r="C409" s="488"/>
      <c r="D409" s="488"/>
      <c r="E409" s="488"/>
      <c r="F409" s="488"/>
      <c r="G409" s="488"/>
      <c r="H409" s="496"/>
      <c r="I409" s="496"/>
    </row>
    <row r="410" spans="1:9" ht="15.75">
      <c r="A410" s="503"/>
      <c r="B410" s="503"/>
      <c r="C410" s="488"/>
      <c r="D410" s="488"/>
      <c r="E410" s="488"/>
      <c r="F410" s="488"/>
      <c r="G410" s="488"/>
      <c r="H410" s="496"/>
      <c r="I410" s="496"/>
    </row>
    <row r="411" spans="1:9" ht="15.75">
      <c r="A411" s="503"/>
      <c r="B411" s="503"/>
      <c r="C411" s="488"/>
      <c r="D411" s="488"/>
      <c r="E411" s="488"/>
      <c r="F411" s="488"/>
      <c r="G411" s="488"/>
      <c r="H411" s="496"/>
      <c r="I411" s="496"/>
    </row>
    <row r="412" spans="1:9" ht="15.75">
      <c r="A412" s="503"/>
      <c r="B412" s="503"/>
      <c r="C412" s="488"/>
      <c r="D412" s="488"/>
      <c r="E412" s="488"/>
      <c r="F412" s="488"/>
      <c r="G412" s="488"/>
      <c r="H412" s="495"/>
      <c r="I412" s="495"/>
    </row>
    <row r="413" spans="1:9" ht="15.75">
      <c r="A413" s="503"/>
      <c r="B413" s="503"/>
      <c r="C413" s="488"/>
      <c r="D413" s="488"/>
      <c r="E413" s="488"/>
      <c r="F413" s="488"/>
      <c r="G413" s="488"/>
      <c r="H413" s="496"/>
      <c r="I413" s="496"/>
    </row>
    <row r="414" spans="1:9" ht="15.75">
      <c r="A414" s="503"/>
      <c r="B414" s="503"/>
      <c r="C414" s="488"/>
      <c r="D414" s="488"/>
      <c r="E414" s="488"/>
      <c r="F414" s="488"/>
      <c r="G414" s="488"/>
      <c r="H414" s="496"/>
      <c r="I414" s="496"/>
    </row>
    <row r="415" spans="1:9" ht="15.75">
      <c r="A415" s="507"/>
      <c r="B415" s="507"/>
      <c r="C415" s="488"/>
      <c r="D415" s="488"/>
      <c r="E415" s="488"/>
      <c r="F415" s="488"/>
      <c r="G415" s="488"/>
      <c r="H415" s="495"/>
      <c r="I415" s="495"/>
    </row>
    <row r="416" spans="1:9" ht="15.75">
      <c r="A416" s="502"/>
      <c r="B416" s="502"/>
      <c r="C416" s="488"/>
      <c r="D416" s="488"/>
      <c r="E416" s="488"/>
      <c r="F416" s="488"/>
      <c r="G416" s="488"/>
      <c r="H416" s="495"/>
      <c r="I416" s="495"/>
    </row>
    <row r="417" spans="1:9" ht="15.75">
      <c r="A417" s="503"/>
      <c r="B417" s="503"/>
      <c r="C417" s="488"/>
      <c r="D417" s="488"/>
      <c r="E417" s="488"/>
      <c r="F417" s="488"/>
      <c r="G417" s="488"/>
      <c r="H417" s="495"/>
      <c r="I417" s="495"/>
    </row>
    <row r="418" spans="1:9" ht="15.75">
      <c r="A418" s="503"/>
      <c r="B418" s="503"/>
      <c r="C418" s="488"/>
      <c r="D418" s="488"/>
      <c r="E418" s="488"/>
      <c r="F418" s="488"/>
      <c r="G418" s="488"/>
      <c r="H418" s="495"/>
      <c r="I418" s="495"/>
    </row>
    <row r="419" spans="1:9" ht="15.75">
      <c r="A419" s="503"/>
      <c r="B419" s="503"/>
      <c r="C419" s="488"/>
      <c r="D419" s="488"/>
      <c r="E419" s="488"/>
      <c r="F419" s="488"/>
      <c r="G419" s="488"/>
      <c r="H419" s="496"/>
      <c r="I419" s="496"/>
    </row>
    <row r="420" spans="1:9" ht="15.75">
      <c r="A420" s="503"/>
      <c r="B420" s="503"/>
      <c r="C420" s="488"/>
      <c r="D420" s="488"/>
      <c r="E420" s="488"/>
      <c r="F420" s="488"/>
      <c r="G420" s="488"/>
      <c r="H420" s="496"/>
      <c r="I420" s="496"/>
    </row>
    <row r="421" spans="1:9" ht="15.75">
      <c r="A421" s="503"/>
      <c r="B421" s="503"/>
      <c r="C421" s="488"/>
      <c r="D421" s="488"/>
      <c r="E421" s="488"/>
      <c r="F421" s="488"/>
      <c r="G421" s="488"/>
      <c r="H421" s="495"/>
      <c r="I421" s="495"/>
    </row>
    <row r="422" spans="1:9" ht="15.75">
      <c r="A422" s="503"/>
      <c r="B422" s="503"/>
      <c r="C422" s="488"/>
      <c r="D422" s="488"/>
      <c r="E422" s="488"/>
      <c r="F422" s="488"/>
      <c r="G422" s="488"/>
      <c r="H422" s="496"/>
      <c r="I422" s="496"/>
    </row>
    <row r="423" spans="1:9" ht="15.75">
      <c r="A423" s="503"/>
      <c r="B423" s="503"/>
      <c r="C423" s="488"/>
      <c r="D423" s="488"/>
      <c r="E423" s="488"/>
      <c r="F423" s="488"/>
      <c r="G423" s="488"/>
      <c r="H423" s="496"/>
      <c r="I423" s="496"/>
    </row>
    <row r="424" spans="1:9" ht="15.75">
      <c r="A424" s="507"/>
      <c r="B424" s="507"/>
      <c r="C424" s="488"/>
      <c r="D424" s="488"/>
      <c r="E424" s="488"/>
      <c r="F424" s="488"/>
      <c r="G424" s="488"/>
      <c r="H424" s="495"/>
      <c r="I424" s="495"/>
    </row>
    <row r="425" spans="1:9" ht="15.75">
      <c r="A425" s="502"/>
      <c r="B425" s="502"/>
      <c r="C425" s="488"/>
      <c r="D425" s="488"/>
      <c r="E425" s="488"/>
      <c r="F425" s="488"/>
      <c r="G425" s="488"/>
      <c r="H425" s="495"/>
      <c r="I425" s="495"/>
    </row>
    <row r="426" spans="1:9" ht="15.75">
      <c r="A426" s="503"/>
      <c r="B426" s="503"/>
      <c r="C426" s="488"/>
      <c r="D426" s="488"/>
      <c r="E426" s="488"/>
      <c r="F426" s="488"/>
      <c r="G426" s="488"/>
      <c r="H426" s="495"/>
      <c r="I426" s="495"/>
    </row>
    <row r="427" spans="1:9" ht="15.75">
      <c r="A427" s="503"/>
      <c r="B427" s="503"/>
      <c r="C427" s="488"/>
      <c r="D427" s="488"/>
      <c r="E427" s="488"/>
      <c r="F427" s="488"/>
      <c r="G427" s="488"/>
      <c r="H427" s="495"/>
      <c r="I427" s="495"/>
    </row>
    <row r="428" spans="1:9" ht="15.75">
      <c r="A428" s="503"/>
      <c r="B428" s="503"/>
      <c r="C428" s="488"/>
      <c r="D428" s="488"/>
      <c r="E428" s="488"/>
      <c r="F428" s="488"/>
      <c r="G428" s="488"/>
      <c r="H428" s="496"/>
      <c r="I428" s="496"/>
    </row>
    <row r="429" spans="1:9" ht="15.75">
      <c r="A429" s="503"/>
      <c r="B429" s="503"/>
      <c r="C429" s="488"/>
      <c r="D429" s="488"/>
      <c r="E429" s="488"/>
      <c r="F429" s="488"/>
      <c r="G429" s="488"/>
      <c r="H429" s="496"/>
      <c r="I429" s="496"/>
    </row>
    <row r="430" spans="1:9" ht="15.75">
      <c r="A430" s="503"/>
      <c r="B430" s="503"/>
      <c r="C430" s="488"/>
      <c r="D430" s="488"/>
      <c r="E430" s="488"/>
      <c r="F430" s="488"/>
      <c r="G430" s="488"/>
      <c r="H430" s="495"/>
      <c r="I430" s="495"/>
    </row>
    <row r="431" spans="1:9" ht="15.75">
      <c r="A431" s="503"/>
      <c r="B431" s="503"/>
      <c r="C431" s="488"/>
      <c r="D431" s="488"/>
      <c r="E431" s="488"/>
      <c r="F431" s="488"/>
      <c r="G431" s="488"/>
      <c r="H431" s="496"/>
      <c r="I431" s="496"/>
    </row>
    <row r="432" spans="1:9" ht="15.75">
      <c r="A432" s="503"/>
      <c r="B432" s="503"/>
      <c r="C432" s="488"/>
      <c r="D432" s="488"/>
      <c r="E432" s="488"/>
      <c r="F432" s="488"/>
      <c r="G432" s="488"/>
      <c r="H432" s="496"/>
      <c r="I432" s="496"/>
    </row>
    <row r="433" spans="1:9" ht="15.75">
      <c r="A433" s="501"/>
      <c r="B433" s="501"/>
      <c r="C433" s="498"/>
      <c r="D433" s="498"/>
      <c r="E433" s="498"/>
      <c r="F433" s="498"/>
      <c r="G433" s="498"/>
      <c r="H433" s="504"/>
      <c r="I433" s="504"/>
    </row>
    <row r="434" spans="1:9" ht="15.75">
      <c r="A434" s="503"/>
      <c r="B434" s="503"/>
      <c r="C434" s="488"/>
      <c r="D434" s="488"/>
      <c r="E434" s="488"/>
      <c r="F434" s="488"/>
      <c r="G434" s="488"/>
      <c r="H434" s="495"/>
      <c r="I434" s="495"/>
    </row>
    <row r="435" spans="1:9" ht="15.75">
      <c r="A435" s="503"/>
      <c r="B435" s="503"/>
      <c r="C435" s="488"/>
      <c r="D435" s="488"/>
      <c r="E435" s="488"/>
      <c r="F435" s="488"/>
      <c r="G435" s="488"/>
      <c r="H435" s="495"/>
      <c r="I435" s="495"/>
    </row>
    <row r="436" spans="1:9" ht="15.75">
      <c r="A436" s="503"/>
      <c r="B436" s="503"/>
      <c r="C436" s="488"/>
      <c r="D436" s="488"/>
      <c r="E436" s="488"/>
      <c r="F436" s="488"/>
      <c r="G436" s="488"/>
      <c r="H436" s="495"/>
      <c r="I436" s="495"/>
    </row>
    <row r="437" spans="1:9" ht="15.75">
      <c r="A437" s="503"/>
      <c r="B437" s="503"/>
      <c r="C437" s="488"/>
      <c r="D437" s="488"/>
      <c r="E437" s="488"/>
      <c r="F437" s="488"/>
      <c r="G437" s="488"/>
      <c r="H437" s="496"/>
      <c r="I437" s="496"/>
    </row>
    <row r="438" spans="1:9" ht="15.75">
      <c r="A438" s="503"/>
      <c r="B438" s="503"/>
      <c r="C438" s="488"/>
      <c r="D438" s="488"/>
      <c r="E438" s="488"/>
      <c r="F438" s="488"/>
      <c r="G438" s="488"/>
      <c r="H438" s="496"/>
      <c r="I438" s="496"/>
    </row>
    <row r="439" spans="1:9" ht="15.75">
      <c r="A439" s="503"/>
      <c r="B439" s="503"/>
      <c r="C439" s="488"/>
      <c r="D439" s="488"/>
      <c r="E439" s="488"/>
      <c r="F439" s="488"/>
      <c r="G439" s="488"/>
      <c r="H439" s="496"/>
      <c r="I439" s="496"/>
    </row>
    <row r="440" spans="1:9" ht="15.75">
      <c r="A440" s="503"/>
      <c r="B440" s="503"/>
      <c r="C440" s="488"/>
      <c r="D440" s="488"/>
      <c r="E440" s="488"/>
      <c r="F440" s="488"/>
      <c r="G440" s="488"/>
      <c r="H440" s="496"/>
      <c r="I440" s="496"/>
    </row>
    <row r="441" spans="1:9" ht="15.75">
      <c r="A441" s="503"/>
      <c r="B441" s="503"/>
      <c r="C441" s="488"/>
      <c r="D441" s="488"/>
      <c r="E441" s="488"/>
      <c r="F441" s="488"/>
      <c r="G441" s="488"/>
      <c r="H441" s="495"/>
      <c r="I441" s="495"/>
    </row>
    <row r="442" spans="1:9" ht="15.75">
      <c r="A442" s="503"/>
      <c r="B442" s="503"/>
      <c r="C442" s="488"/>
      <c r="D442" s="488"/>
      <c r="E442" s="488"/>
      <c r="F442" s="488"/>
      <c r="G442" s="488"/>
      <c r="H442" s="496"/>
      <c r="I442" s="496"/>
    </row>
    <row r="443" spans="1:9" ht="15.75">
      <c r="A443" s="503"/>
      <c r="B443" s="503"/>
      <c r="C443" s="488"/>
      <c r="D443" s="488"/>
      <c r="E443" s="488"/>
      <c r="F443" s="488"/>
      <c r="G443" s="488"/>
      <c r="H443" s="496"/>
      <c r="I443" s="496"/>
    </row>
    <row r="444" spans="1:9" ht="15.75">
      <c r="A444" s="502"/>
      <c r="B444" s="502"/>
      <c r="C444" s="488"/>
      <c r="D444" s="488"/>
      <c r="E444" s="488"/>
      <c r="F444" s="508"/>
      <c r="G444" s="488"/>
      <c r="H444" s="495"/>
      <c r="I444" s="495"/>
    </row>
    <row r="445" spans="1:9" ht="15.75">
      <c r="A445" s="507"/>
      <c r="B445" s="507"/>
      <c r="C445" s="488"/>
      <c r="D445" s="488"/>
      <c r="E445" s="488"/>
      <c r="F445" s="508"/>
      <c r="G445" s="488"/>
      <c r="H445" s="495"/>
      <c r="I445" s="495"/>
    </row>
    <row r="446" spans="1:9" ht="15.75">
      <c r="A446" s="503"/>
      <c r="B446" s="503"/>
      <c r="C446" s="488"/>
      <c r="D446" s="488"/>
      <c r="E446" s="488"/>
      <c r="F446" s="508"/>
      <c r="G446" s="488"/>
      <c r="H446" s="495"/>
      <c r="I446" s="495"/>
    </row>
    <row r="447" spans="1:9" ht="15.75">
      <c r="A447" s="503"/>
      <c r="B447" s="503"/>
      <c r="C447" s="488"/>
      <c r="D447" s="488"/>
      <c r="E447" s="488"/>
      <c r="F447" s="508"/>
      <c r="G447" s="488"/>
      <c r="H447" s="495"/>
      <c r="I447" s="495"/>
    </row>
    <row r="448" spans="1:9" ht="15.75">
      <c r="A448" s="503"/>
      <c r="B448" s="503"/>
      <c r="C448" s="488"/>
      <c r="D448" s="488"/>
      <c r="E448" s="488"/>
      <c r="F448" s="508"/>
      <c r="G448" s="488"/>
      <c r="H448" s="496"/>
      <c r="I448" s="496"/>
    </row>
    <row r="449" spans="1:9" ht="15.75">
      <c r="A449" s="503"/>
      <c r="B449" s="503"/>
      <c r="C449" s="488"/>
      <c r="D449" s="488"/>
      <c r="E449" s="488"/>
      <c r="F449" s="508"/>
      <c r="G449" s="488"/>
      <c r="H449" s="496"/>
      <c r="I449" s="496"/>
    </row>
    <row r="450" spans="1:9" ht="15.75">
      <c r="A450" s="503"/>
      <c r="B450" s="503"/>
      <c r="C450" s="488"/>
      <c r="D450" s="488"/>
      <c r="E450" s="488"/>
      <c r="F450" s="508"/>
      <c r="G450" s="488"/>
      <c r="H450" s="496"/>
      <c r="I450" s="496"/>
    </row>
    <row r="451" spans="1:9" ht="15.75">
      <c r="A451" s="503"/>
      <c r="B451" s="503"/>
      <c r="C451" s="488"/>
      <c r="D451" s="488"/>
      <c r="E451" s="488"/>
      <c r="F451" s="508"/>
      <c r="G451" s="488"/>
      <c r="H451" s="495"/>
      <c r="I451" s="495"/>
    </row>
    <row r="452" spans="1:9" ht="15.75">
      <c r="A452" s="503"/>
      <c r="B452" s="503"/>
      <c r="C452" s="488"/>
      <c r="D452" s="488"/>
      <c r="E452" s="488"/>
      <c r="F452" s="508"/>
      <c r="G452" s="488"/>
      <c r="H452" s="496"/>
      <c r="I452" s="496"/>
    </row>
    <row r="453" spans="1:9" ht="15.75">
      <c r="A453" s="503"/>
      <c r="B453" s="503"/>
      <c r="C453" s="488"/>
      <c r="D453" s="488"/>
      <c r="E453" s="488"/>
      <c r="F453" s="508"/>
      <c r="G453" s="488"/>
      <c r="H453" s="496"/>
      <c r="I453" s="496"/>
    </row>
    <row r="454" spans="1:9" ht="15.75">
      <c r="A454" s="497"/>
      <c r="B454" s="497"/>
      <c r="C454" s="498"/>
      <c r="D454" s="498"/>
      <c r="E454" s="498"/>
      <c r="F454" s="498"/>
      <c r="G454" s="498"/>
      <c r="H454" s="504"/>
      <c r="I454" s="504"/>
    </row>
    <row r="455" spans="1:9" ht="15.75">
      <c r="A455" s="501"/>
      <c r="B455" s="501"/>
      <c r="C455" s="488"/>
      <c r="D455" s="488"/>
      <c r="E455" s="488"/>
      <c r="F455" s="488"/>
      <c r="G455" s="488"/>
      <c r="H455" s="495"/>
      <c r="I455" s="495"/>
    </row>
    <row r="456" spans="1:9" ht="15.75">
      <c r="A456" s="502"/>
      <c r="B456" s="502"/>
      <c r="C456" s="488"/>
      <c r="D456" s="488"/>
      <c r="E456" s="488"/>
      <c r="F456" s="488"/>
      <c r="G456" s="488"/>
      <c r="H456" s="495"/>
      <c r="I456" s="495"/>
    </row>
    <row r="457" spans="1:9" ht="15.75">
      <c r="A457" s="507"/>
      <c r="B457" s="507"/>
      <c r="C457" s="488"/>
      <c r="D457" s="488"/>
      <c r="E457" s="488"/>
      <c r="F457" s="488"/>
      <c r="G457" s="488"/>
      <c r="H457" s="495"/>
      <c r="I457" s="495"/>
    </row>
    <row r="458" spans="1:9" ht="15.75">
      <c r="A458" s="502"/>
      <c r="B458" s="502"/>
      <c r="C458" s="488"/>
      <c r="D458" s="488"/>
      <c r="E458" s="488"/>
      <c r="F458" s="488"/>
      <c r="G458" s="488"/>
      <c r="H458" s="495"/>
      <c r="I458" s="495"/>
    </row>
    <row r="459" spans="1:9" ht="15.75">
      <c r="A459" s="501"/>
      <c r="B459" s="501"/>
      <c r="C459" s="498"/>
      <c r="D459" s="498"/>
      <c r="E459" s="498"/>
      <c r="F459" s="498"/>
      <c r="G459" s="498"/>
      <c r="H459" s="504"/>
      <c r="I459" s="504"/>
    </row>
    <row r="460" spans="1:9" ht="15.75">
      <c r="A460" s="503"/>
      <c r="B460" s="503"/>
      <c r="C460" s="488"/>
      <c r="D460" s="488"/>
      <c r="E460" s="488"/>
      <c r="F460" s="488"/>
      <c r="G460" s="488"/>
      <c r="H460" s="495"/>
      <c r="I460" s="495"/>
    </row>
    <row r="461" spans="1:9" ht="15.75">
      <c r="A461" s="503"/>
      <c r="B461" s="503"/>
      <c r="C461" s="488"/>
      <c r="D461" s="488"/>
      <c r="E461" s="488"/>
      <c r="F461" s="488"/>
      <c r="G461" s="488"/>
      <c r="H461" s="496"/>
      <c r="I461" s="496"/>
    </row>
    <row r="462" spans="1:9" ht="15.75">
      <c r="A462" s="501"/>
      <c r="B462" s="501"/>
      <c r="C462" s="498"/>
      <c r="D462" s="498"/>
      <c r="E462" s="498"/>
      <c r="F462" s="498"/>
      <c r="G462" s="498"/>
      <c r="H462" s="504"/>
      <c r="I462" s="504"/>
    </row>
    <row r="463" spans="1:9" ht="15.75">
      <c r="A463" s="507"/>
      <c r="B463" s="507"/>
      <c r="C463" s="498"/>
      <c r="D463" s="498"/>
      <c r="E463" s="498"/>
      <c r="F463" s="498"/>
      <c r="G463" s="498"/>
      <c r="H463" s="504"/>
      <c r="I463" s="504"/>
    </row>
    <row r="464" spans="1:9" ht="15.75">
      <c r="A464" s="507"/>
      <c r="B464" s="507"/>
      <c r="C464" s="498"/>
      <c r="D464" s="498"/>
      <c r="E464" s="498"/>
      <c r="F464" s="498"/>
      <c r="G464" s="498"/>
      <c r="H464" s="504"/>
      <c r="I464" s="504"/>
    </row>
    <row r="465" spans="1:9" ht="15.75">
      <c r="A465" s="507"/>
      <c r="B465" s="507"/>
      <c r="C465" s="488"/>
      <c r="D465" s="488"/>
      <c r="E465" s="488"/>
      <c r="F465" s="488"/>
      <c r="G465" s="488"/>
      <c r="H465" s="495"/>
      <c r="I465" s="495"/>
    </row>
    <row r="466" spans="1:9" ht="15.75">
      <c r="A466" s="494"/>
      <c r="B466" s="494"/>
      <c r="C466" s="488"/>
      <c r="D466" s="488"/>
      <c r="E466" s="488"/>
      <c r="F466" s="488"/>
      <c r="G466" s="488"/>
      <c r="H466" s="495"/>
      <c r="I466" s="495"/>
    </row>
    <row r="467" spans="1:9" ht="15.75">
      <c r="A467" s="503"/>
      <c r="B467" s="503"/>
      <c r="C467" s="488"/>
      <c r="D467" s="488"/>
      <c r="E467" s="488"/>
      <c r="F467" s="488"/>
      <c r="G467" s="488"/>
      <c r="H467" s="495"/>
      <c r="I467" s="495"/>
    </row>
    <row r="468" spans="1:9" ht="15.75">
      <c r="A468" s="503"/>
      <c r="B468" s="503"/>
      <c r="C468" s="488"/>
      <c r="D468" s="488"/>
      <c r="E468" s="488"/>
      <c r="F468" s="488"/>
      <c r="G468" s="488"/>
      <c r="H468" s="495"/>
      <c r="I468" s="495"/>
    </row>
    <row r="469" spans="1:9" ht="15.75">
      <c r="A469" s="503"/>
      <c r="B469" s="503"/>
      <c r="C469" s="488"/>
      <c r="D469" s="488"/>
      <c r="E469" s="488"/>
      <c r="F469" s="488"/>
      <c r="G469" s="488"/>
      <c r="H469" s="495"/>
      <c r="I469" s="495"/>
    </row>
    <row r="470" spans="1:9" ht="15.75">
      <c r="A470" s="503"/>
      <c r="B470" s="503"/>
      <c r="C470" s="488"/>
      <c r="D470" s="488"/>
      <c r="E470" s="488"/>
      <c r="F470" s="488"/>
      <c r="G470" s="488"/>
      <c r="H470" s="495"/>
      <c r="I470" s="495"/>
    </row>
    <row r="471" spans="1:9" ht="15.75">
      <c r="A471" s="503"/>
      <c r="B471" s="503"/>
      <c r="C471" s="488"/>
      <c r="D471" s="488"/>
      <c r="E471" s="488"/>
      <c r="F471" s="488"/>
      <c r="G471" s="488"/>
      <c r="H471" s="495"/>
      <c r="I471" s="495"/>
    </row>
    <row r="472" spans="1:9" ht="15.75">
      <c r="A472" s="503"/>
      <c r="B472" s="503"/>
      <c r="C472" s="488"/>
      <c r="D472" s="488"/>
      <c r="E472" s="488"/>
      <c r="F472" s="488"/>
      <c r="G472" s="488"/>
      <c r="H472" s="495"/>
      <c r="I472" s="495"/>
    </row>
    <row r="473" spans="1:9" ht="15.75">
      <c r="A473" s="503"/>
      <c r="B473" s="503"/>
      <c r="C473" s="488"/>
      <c r="D473" s="488"/>
      <c r="E473" s="488"/>
      <c r="F473" s="488"/>
      <c r="G473" s="488"/>
      <c r="H473" s="495"/>
      <c r="I473" s="495"/>
    </row>
    <row r="474" spans="1:9" ht="15.75">
      <c r="A474" s="503"/>
      <c r="B474" s="503"/>
      <c r="C474" s="488"/>
      <c r="D474" s="488"/>
      <c r="E474" s="488"/>
      <c r="F474" s="488"/>
      <c r="G474" s="488"/>
      <c r="H474" s="495"/>
      <c r="I474" s="495"/>
    </row>
    <row r="475" spans="1:9" ht="15.75">
      <c r="A475" s="503"/>
      <c r="B475" s="503"/>
      <c r="C475" s="488"/>
      <c r="D475" s="488"/>
      <c r="E475" s="488"/>
      <c r="F475" s="488"/>
      <c r="G475" s="488"/>
      <c r="H475" s="495"/>
      <c r="I475" s="495"/>
    </row>
    <row r="476" spans="1:9" ht="15.75">
      <c r="A476" s="503"/>
      <c r="B476" s="503"/>
      <c r="C476" s="488"/>
      <c r="D476" s="488"/>
      <c r="E476" s="488"/>
      <c r="F476" s="488"/>
      <c r="G476" s="488"/>
      <c r="H476" s="495"/>
      <c r="I476" s="495"/>
    </row>
    <row r="477" spans="1:9" ht="15.75">
      <c r="A477" s="503"/>
      <c r="B477" s="503"/>
      <c r="C477" s="488"/>
      <c r="D477" s="488"/>
      <c r="E477" s="488"/>
      <c r="F477" s="488"/>
      <c r="G477" s="488"/>
      <c r="H477" s="495"/>
      <c r="I477" s="495"/>
    </row>
    <row r="478" spans="1:9" ht="15.75">
      <c r="A478" s="503"/>
      <c r="B478" s="503"/>
      <c r="C478" s="488"/>
      <c r="D478" s="488"/>
      <c r="E478" s="488"/>
      <c r="F478" s="488"/>
      <c r="G478" s="488"/>
      <c r="H478" s="495"/>
      <c r="I478" s="495"/>
    </row>
    <row r="479" spans="1:9" ht="15.75">
      <c r="A479" s="503"/>
      <c r="B479" s="503"/>
      <c r="C479" s="488"/>
      <c r="D479" s="488"/>
      <c r="E479" s="488"/>
      <c r="F479" s="488"/>
      <c r="G479" s="488"/>
      <c r="H479" s="495"/>
      <c r="I479" s="495"/>
    </row>
    <row r="480" spans="1:9" ht="15.75">
      <c r="A480" s="503"/>
      <c r="B480" s="503"/>
      <c r="C480" s="488"/>
      <c r="D480" s="488"/>
      <c r="E480" s="488"/>
      <c r="F480" s="488"/>
      <c r="G480" s="488"/>
      <c r="H480" s="495"/>
      <c r="I480" s="495"/>
    </row>
    <row r="481" spans="1:9" ht="15.75">
      <c r="A481" s="503"/>
      <c r="B481" s="503"/>
      <c r="C481" s="488"/>
      <c r="D481" s="488"/>
      <c r="E481" s="488"/>
      <c r="F481" s="488"/>
      <c r="G481" s="488"/>
      <c r="H481" s="495"/>
      <c r="I481" s="495"/>
    </row>
    <row r="482" spans="1:9" ht="15.75">
      <c r="A482" s="503"/>
      <c r="B482" s="503"/>
      <c r="C482" s="488"/>
      <c r="D482" s="488"/>
      <c r="E482" s="488"/>
      <c r="F482" s="488"/>
      <c r="G482" s="488"/>
      <c r="H482" s="495"/>
      <c r="I482" s="495"/>
    </row>
    <row r="483" spans="1:9" ht="15.75">
      <c r="A483" s="503"/>
      <c r="B483" s="503"/>
      <c r="C483" s="488"/>
      <c r="D483" s="488"/>
      <c r="E483" s="488"/>
      <c r="F483" s="488"/>
      <c r="G483" s="488"/>
      <c r="H483" s="495"/>
      <c r="I483" s="495"/>
    </row>
    <row r="484" spans="1:9" ht="15.75">
      <c r="A484" s="507"/>
      <c r="B484" s="507"/>
      <c r="C484" s="498"/>
      <c r="D484" s="498"/>
      <c r="E484" s="498"/>
      <c r="F484" s="498"/>
      <c r="G484" s="498"/>
      <c r="H484" s="504"/>
      <c r="I484" s="504"/>
    </row>
    <row r="485" spans="1:9" ht="15.75">
      <c r="A485" s="502"/>
      <c r="B485" s="502"/>
      <c r="C485" s="488"/>
      <c r="D485" s="488"/>
      <c r="E485" s="488"/>
      <c r="F485" s="488"/>
      <c r="G485" s="488"/>
      <c r="H485" s="495"/>
      <c r="I485" s="495"/>
    </row>
    <row r="486" spans="1:9" ht="15.75">
      <c r="A486" s="503"/>
      <c r="B486" s="503"/>
      <c r="C486" s="488"/>
      <c r="D486" s="488"/>
      <c r="E486" s="488"/>
      <c r="F486" s="488"/>
      <c r="G486" s="488"/>
      <c r="H486" s="495"/>
      <c r="I486" s="495"/>
    </row>
    <row r="487" spans="1:9" ht="15.75">
      <c r="A487" s="503"/>
      <c r="B487" s="503"/>
      <c r="C487" s="488"/>
      <c r="D487" s="488"/>
      <c r="E487" s="488"/>
      <c r="F487" s="488"/>
      <c r="G487" s="488"/>
      <c r="H487" s="495"/>
      <c r="I487" s="495"/>
    </row>
    <row r="488" spans="1:9" ht="15.75">
      <c r="A488" s="501"/>
      <c r="B488" s="501"/>
      <c r="C488" s="498"/>
      <c r="D488" s="498"/>
      <c r="E488" s="498"/>
      <c r="F488" s="498"/>
      <c r="G488" s="498"/>
      <c r="H488" s="499"/>
      <c r="I488" s="499"/>
    </row>
    <row r="489" spans="1:9" ht="15.75">
      <c r="A489" s="507"/>
      <c r="B489" s="507"/>
      <c r="C489" s="488"/>
      <c r="D489" s="488"/>
      <c r="E489" s="488"/>
      <c r="F489" s="488"/>
      <c r="G489" s="488"/>
      <c r="H489" s="496"/>
      <c r="I489" s="496"/>
    </row>
    <row r="490" spans="1:9" ht="15.75">
      <c r="A490" s="503"/>
      <c r="B490" s="503"/>
      <c r="C490" s="488"/>
      <c r="D490" s="488"/>
      <c r="E490" s="488"/>
      <c r="F490" s="488"/>
      <c r="G490" s="488"/>
      <c r="H490" s="496"/>
      <c r="I490" s="496"/>
    </row>
    <row r="491" spans="1:9" ht="15.75">
      <c r="A491" s="494"/>
      <c r="B491" s="494"/>
      <c r="C491" s="488"/>
      <c r="D491" s="488"/>
      <c r="E491" s="488"/>
      <c r="F491" s="488"/>
      <c r="G491" s="488"/>
      <c r="H491" s="496"/>
      <c r="I491" s="496"/>
    </row>
    <row r="492" spans="1:9" ht="15.75">
      <c r="A492" s="494"/>
      <c r="B492" s="494"/>
      <c r="C492" s="488"/>
      <c r="D492" s="488"/>
      <c r="E492" s="488"/>
      <c r="F492" s="488"/>
      <c r="G492" s="488"/>
      <c r="H492" s="496"/>
      <c r="I492" s="496"/>
    </row>
    <row r="493" spans="1:9" ht="15.75">
      <c r="A493" s="494"/>
      <c r="B493" s="494"/>
      <c r="C493" s="488"/>
      <c r="D493" s="488"/>
      <c r="E493" s="488"/>
      <c r="F493" s="488"/>
      <c r="G493" s="488"/>
      <c r="H493" s="496"/>
      <c r="I493" s="496"/>
    </row>
    <row r="494" spans="1:9" ht="15.75">
      <c r="A494" s="494"/>
      <c r="B494" s="494"/>
      <c r="C494" s="488"/>
      <c r="D494" s="488"/>
      <c r="E494" s="488"/>
      <c r="F494" s="488"/>
      <c r="G494" s="488"/>
      <c r="H494" s="496"/>
      <c r="I494" s="496"/>
    </row>
    <row r="495" spans="1:9" ht="15.75">
      <c r="A495" s="512"/>
      <c r="B495" s="512"/>
      <c r="C495" s="488"/>
      <c r="D495" s="513"/>
      <c r="E495" s="513"/>
      <c r="F495" s="513"/>
      <c r="G495" s="488"/>
      <c r="H495" s="514"/>
      <c r="I495" s="514"/>
    </row>
    <row r="496" spans="1:9" ht="15.75">
      <c r="A496" s="512"/>
      <c r="B496" s="512"/>
      <c r="C496" s="488"/>
      <c r="D496" s="513"/>
      <c r="E496" s="513"/>
      <c r="F496" s="513"/>
      <c r="G496" s="488"/>
      <c r="H496" s="514"/>
      <c r="I496" s="514"/>
    </row>
    <row r="497" spans="1:9" ht="15.75">
      <c r="A497" s="515"/>
      <c r="B497" s="515"/>
      <c r="C497" s="488"/>
      <c r="D497" s="513"/>
      <c r="E497" s="513"/>
      <c r="F497" s="513"/>
      <c r="G497" s="488"/>
      <c r="H497" s="514"/>
      <c r="I497" s="514"/>
    </row>
    <row r="498" spans="1:9" ht="15.75">
      <c r="A498" s="515"/>
      <c r="B498" s="515"/>
      <c r="C498" s="488"/>
      <c r="D498" s="513"/>
      <c r="E498" s="513"/>
      <c r="F498" s="513"/>
      <c r="G498" s="488"/>
      <c r="H498" s="514"/>
      <c r="I498" s="514"/>
    </row>
    <row r="499" spans="1:9" ht="15.75">
      <c r="A499" s="516"/>
      <c r="B499" s="516"/>
      <c r="C499" s="488"/>
      <c r="D499" s="513"/>
      <c r="E499" s="513"/>
      <c r="F499" s="513"/>
      <c r="G499" s="488"/>
      <c r="H499" s="514"/>
      <c r="I499" s="514"/>
    </row>
    <row r="500" spans="1:9" ht="15.75">
      <c r="A500" s="516"/>
      <c r="B500" s="516"/>
      <c r="C500" s="488"/>
      <c r="D500" s="513"/>
      <c r="E500" s="513"/>
      <c r="F500" s="513"/>
      <c r="G500" s="488"/>
      <c r="H500" s="514"/>
      <c r="I500" s="514"/>
    </row>
    <row r="501" spans="1:9" ht="15.75">
      <c r="A501" s="517"/>
      <c r="B501" s="517"/>
      <c r="C501" s="488"/>
      <c r="D501" s="513"/>
      <c r="E501" s="513"/>
      <c r="F501" s="513"/>
      <c r="G501" s="488"/>
      <c r="H501" s="518"/>
      <c r="I501" s="518"/>
    </row>
    <row r="502" spans="1:9" ht="15.75">
      <c r="A502" s="516"/>
      <c r="B502" s="516"/>
      <c r="C502" s="488"/>
      <c r="D502" s="513"/>
      <c r="E502" s="513"/>
      <c r="F502" s="513"/>
      <c r="G502" s="488"/>
      <c r="H502" s="518"/>
      <c r="I502" s="518"/>
    </row>
    <row r="503" spans="1:9" ht="15.75">
      <c r="A503" s="516"/>
      <c r="B503" s="516"/>
      <c r="C503" s="488"/>
      <c r="D503" s="513"/>
      <c r="E503" s="513"/>
      <c r="F503" s="513"/>
      <c r="G503" s="488"/>
      <c r="H503" s="518"/>
      <c r="I503" s="518"/>
    </row>
    <row r="504" spans="1:9" ht="15.75">
      <c r="A504" s="516"/>
      <c r="B504" s="516"/>
      <c r="C504" s="488"/>
      <c r="D504" s="513"/>
      <c r="E504" s="513"/>
      <c r="F504" s="513"/>
      <c r="G504" s="488"/>
      <c r="H504" s="518"/>
      <c r="I504" s="518"/>
    </row>
    <row r="505" spans="1:9" ht="15.75">
      <c r="A505" s="516"/>
      <c r="B505" s="516"/>
      <c r="C505" s="488"/>
      <c r="D505" s="513"/>
      <c r="E505" s="513"/>
      <c r="F505" s="513"/>
      <c r="G505" s="488"/>
      <c r="H505" s="514"/>
      <c r="I505" s="514"/>
    </row>
    <row r="506" spans="1:9" ht="15.75">
      <c r="A506" s="516"/>
      <c r="B506" s="516"/>
      <c r="C506" s="488"/>
      <c r="D506" s="513"/>
      <c r="E506" s="513"/>
      <c r="F506" s="513"/>
      <c r="G506" s="488"/>
      <c r="H506" s="518"/>
      <c r="I506" s="518"/>
    </row>
    <row r="507" spans="1:9" ht="15.75">
      <c r="A507" s="516"/>
      <c r="B507" s="516"/>
      <c r="C507" s="488"/>
      <c r="D507" s="513"/>
      <c r="E507" s="513"/>
      <c r="F507" s="513"/>
      <c r="G507" s="488"/>
      <c r="H507" s="518"/>
      <c r="I507" s="518"/>
    </row>
    <row r="508" spans="1:9" s="491" customFormat="1" ht="15.75">
      <c r="A508" s="497"/>
      <c r="B508" s="497"/>
      <c r="C508" s="498"/>
      <c r="D508" s="498"/>
      <c r="E508" s="498"/>
      <c r="F508" s="498"/>
      <c r="G508" s="498"/>
      <c r="H508" s="504"/>
      <c r="I508" s="504"/>
    </row>
    <row r="509" spans="1:9" ht="15.75">
      <c r="A509" s="501"/>
      <c r="B509" s="501"/>
      <c r="C509" s="498"/>
      <c r="D509" s="498"/>
      <c r="E509" s="498"/>
      <c r="F509" s="498"/>
      <c r="G509" s="498"/>
      <c r="H509" s="504"/>
      <c r="I509" s="504"/>
    </row>
    <row r="510" spans="1:9" ht="15.75">
      <c r="A510" s="507"/>
      <c r="B510" s="507"/>
      <c r="C510" s="498"/>
      <c r="D510" s="498"/>
      <c r="E510" s="498"/>
      <c r="F510" s="519"/>
      <c r="G510" s="498"/>
      <c r="H510" s="504"/>
      <c r="I510" s="504"/>
    </row>
    <row r="511" spans="1:9" ht="15.75">
      <c r="A511" s="507"/>
      <c r="B511" s="507"/>
      <c r="C511" s="488"/>
      <c r="D511" s="488"/>
      <c r="E511" s="488"/>
      <c r="F511" s="520"/>
      <c r="G511" s="488"/>
      <c r="H511" s="495"/>
      <c r="I511" s="495"/>
    </row>
    <row r="512" spans="1:9" ht="15.75">
      <c r="A512" s="502"/>
      <c r="B512" s="502"/>
      <c r="C512" s="488"/>
      <c r="D512" s="488"/>
      <c r="E512" s="488"/>
      <c r="F512" s="520"/>
      <c r="G512" s="488"/>
      <c r="H512" s="495"/>
      <c r="I512" s="495"/>
    </row>
    <row r="513" spans="1:9" ht="15.75">
      <c r="A513" s="501"/>
      <c r="B513" s="501"/>
      <c r="C513" s="498"/>
      <c r="D513" s="498"/>
      <c r="E513" s="498"/>
      <c r="F513" s="498"/>
      <c r="G513" s="498"/>
      <c r="H513" s="504"/>
      <c r="I513" s="504"/>
    </row>
    <row r="514" spans="1:9" ht="15.75">
      <c r="A514" s="501"/>
      <c r="B514" s="501"/>
      <c r="C514" s="498"/>
      <c r="D514" s="498"/>
      <c r="E514" s="498"/>
      <c r="F514" s="498"/>
      <c r="G514" s="498"/>
      <c r="H514" s="504"/>
      <c r="I514" s="504"/>
    </row>
    <row r="515" spans="1:9" ht="15.75">
      <c r="A515" s="507"/>
      <c r="B515" s="507"/>
      <c r="C515" s="488"/>
      <c r="D515" s="488"/>
      <c r="E515" s="488"/>
      <c r="F515" s="488"/>
      <c r="G515" s="488"/>
      <c r="H515" s="495"/>
      <c r="I515" s="495"/>
    </row>
    <row r="516" spans="1:9" ht="15.75">
      <c r="A516" s="507"/>
      <c r="B516" s="507"/>
      <c r="C516" s="488"/>
      <c r="D516" s="488"/>
      <c r="E516" s="488"/>
      <c r="F516" s="488"/>
      <c r="G516" s="488"/>
      <c r="H516" s="495"/>
      <c r="I516" s="495"/>
    </row>
    <row r="517" spans="1:9" ht="15.75">
      <c r="A517" s="502"/>
      <c r="B517" s="502"/>
      <c r="C517" s="488"/>
      <c r="D517" s="488"/>
      <c r="E517" s="488"/>
      <c r="F517" s="488"/>
      <c r="G517" s="488"/>
      <c r="H517" s="495"/>
      <c r="I517" s="495"/>
    </row>
    <row r="518" spans="1:9" ht="15.75">
      <c r="A518" s="497"/>
      <c r="B518" s="497"/>
      <c r="C518" s="498"/>
      <c r="D518" s="498"/>
      <c r="E518" s="498"/>
      <c r="F518" s="521"/>
      <c r="G518" s="498"/>
      <c r="H518" s="504"/>
      <c r="I518" s="504"/>
    </row>
    <row r="519" spans="1:9" ht="15.75">
      <c r="A519" s="497"/>
      <c r="B519" s="497"/>
      <c r="C519" s="498"/>
      <c r="D519" s="498"/>
      <c r="E519" s="498"/>
      <c r="F519" s="498"/>
      <c r="G519" s="498"/>
      <c r="H519" s="504"/>
      <c r="I519" s="504"/>
    </row>
    <row r="520" spans="1:9" ht="15.75">
      <c r="A520" s="497"/>
      <c r="B520" s="497"/>
      <c r="C520" s="498"/>
      <c r="D520" s="498"/>
      <c r="E520" s="498"/>
      <c r="F520" s="498"/>
      <c r="G520" s="498"/>
      <c r="H520" s="504"/>
      <c r="I520" s="504"/>
    </row>
    <row r="521" spans="1:9" ht="15.75">
      <c r="A521" s="507"/>
      <c r="B521" s="507"/>
      <c r="C521" s="488"/>
      <c r="D521" s="488"/>
      <c r="E521" s="488"/>
      <c r="F521" s="488"/>
      <c r="G521" s="488"/>
      <c r="H521" s="495"/>
      <c r="I521" s="495"/>
    </row>
    <row r="522" spans="1:9" ht="15.75">
      <c r="A522" s="502"/>
      <c r="B522" s="502"/>
      <c r="C522" s="488"/>
      <c r="D522" s="488"/>
      <c r="E522" s="488"/>
      <c r="F522" s="488"/>
      <c r="G522" s="488"/>
      <c r="H522" s="495"/>
      <c r="I522" s="495"/>
    </row>
    <row r="523" spans="1:9" ht="15.75">
      <c r="A523" s="503"/>
      <c r="B523" s="503"/>
      <c r="C523" s="488"/>
      <c r="D523" s="488"/>
      <c r="E523" s="488"/>
      <c r="F523" s="488"/>
      <c r="G523" s="488"/>
      <c r="H523" s="495"/>
      <c r="I523" s="495"/>
    </row>
    <row r="524" spans="1:9" ht="15.75">
      <c r="A524" s="503"/>
      <c r="B524" s="503"/>
      <c r="C524" s="488"/>
      <c r="D524" s="488"/>
      <c r="E524" s="488"/>
      <c r="F524" s="488"/>
      <c r="G524" s="488"/>
      <c r="H524" s="495"/>
      <c r="I524" s="495"/>
    </row>
    <row r="525" spans="1:9" ht="15.75">
      <c r="A525" s="503"/>
      <c r="B525" s="503"/>
      <c r="C525" s="488"/>
      <c r="D525" s="488"/>
      <c r="E525" s="488"/>
      <c r="F525" s="488"/>
      <c r="G525" s="488"/>
      <c r="H525" s="495"/>
      <c r="I525" s="495"/>
    </row>
    <row r="526" spans="1:9" ht="15.75">
      <c r="A526" s="505"/>
      <c r="B526" s="505"/>
      <c r="C526" s="488"/>
      <c r="D526" s="488"/>
      <c r="E526" s="488"/>
      <c r="F526" s="488"/>
      <c r="G526" s="488"/>
      <c r="H526" s="495"/>
      <c r="I526" s="495"/>
    </row>
    <row r="527" spans="1:9" ht="15.75">
      <c r="A527" s="503"/>
      <c r="B527" s="503"/>
      <c r="C527" s="488"/>
      <c r="D527" s="488"/>
      <c r="E527" s="488"/>
      <c r="F527" s="488"/>
      <c r="G527" s="488"/>
      <c r="H527" s="495"/>
      <c r="I527" s="495"/>
    </row>
    <row r="528" spans="1:9" ht="15.75">
      <c r="A528" s="503"/>
      <c r="B528" s="503"/>
      <c r="C528" s="488"/>
      <c r="D528" s="488"/>
      <c r="E528" s="488"/>
      <c r="F528" s="488"/>
      <c r="G528" s="488"/>
      <c r="H528" s="495"/>
      <c r="I528" s="495"/>
    </row>
    <row r="529" spans="1:9" ht="15.75">
      <c r="A529" s="503"/>
      <c r="B529" s="503"/>
      <c r="C529" s="488"/>
      <c r="D529" s="488"/>
      <c r="E529" s="488"/>
      <c r="F529" s="488"/>
      <c r="G529" s="488"/>
      <c r="H529" s="495"/>
      <c r="I529" s="495"/>
    </row>
    <row r="530" spans="1:9" s="491" customFormat="1" ht="15.75">
      <c r="A530" s="497"/>
      <c r="B530" s="497"/>
      <c r="C530" s="488"/>
      <c r="D530" s="488"/>
      <c r="E530" s="488"/>
      <c r="F530" s="488"/>
      <c r="G530" s="488"/>
      <c r="H530" s="495"/>
      <c r="I530" s="495"/>
    </row>
    <row r="531" spans="1:9" s="491" customFormat="1" ht="15.75">
      <c r="A531" s="507"/>
      <c r="B531" s="507"/>
      <c r="C531" s="488"/>
      <c r="D531" s="488"/>
      <c r="E531" s="488"/>
      <c r="F531" s="522"/>
      <c r="G531" s="488"/>
      <c r="H531" s="495"/>
      <c r="I531" s="495"/>
    </row>
    <row r="532" spans="1:9" s="491" customFormat="1" ht="15.75">
      <c r="A532" s="502"/>
      <c r="B532" s="502"/>
      <c r="C532" s="488"/>
      <c r="D532" s="488"/>
      <c r="E532" s="488"/>
      <c r="F532" s="488"/>
      <c r="G532" s="488"/>
      <c r="H532" s="495"/>
      <c r="I532" s="495"/>
    </row>
    <row r="533" spans="1:9" s="491" customFormat="1" ht="15.75">
      <c r="A533" s="503"/>
      <c r="B533" s="503"/>
      <c r="C533" s="488"/>
      <c r="D533" s="488"/>
      <c r="E533" s="488"/>
      <c r="F533" s="488"/>
      <c r="G533" s="488"/>
      <c r="H533" s="495"/>
      <c r="I533" s="495"/>
    </row>
    <row r="534" spans="1:9" s="491" customFormat="1" ht="15.75">
      <c r="A534" s="503"/>
      <c r="B534" s="503"/>
      <c r="C534" s="488"/>
      <c r="D534" s="488"/>
      <c r="E534" s="488"/>
      <c r="F534" s="488"/>
      <c r="G534" s="488"/>
      <c r="H534" s="495"/>
      <c r="I534" s="495"/>
    </row>
    <row r="535" spans="1:9" s="491" customFormat="1" ht="15.75">
      <c r="A535" s="503"/>
      <c r="B535" s="503"/>
      <c r="C535" s="488"/>
      <c r="D535" s="488"/>
      <c r="E535" s="488"/>
      <c r="F535" s="488"/>
      <c r="G535" s="488"/>
      <c r="H535" s="495"/>
      <c r="I535" s="495"/>
    </row>
    <row r="536" spans="1:9" ht="15.75">
      <c r="A536" s="491"/>
      <c r="B536" s="491"/>
      <c r="D536" s="523"/>
      <c r="E536" s="523"/>
      <c r="F536" s="491"/>
      <c r="G536" s="491"/>
      <c r="H536" s="489"/>
      <c r="I536" s="489"/>
    </row>
    <row r="537" spans="1:9" ht="15.75">
      <c r="A537" s="491"/>
      <c r="B537" s="491"/>
      <c r="D537" s="523"/>
      <c r="E537" s="523"/>
      <c r="F537" s="491"/>
      <c r="G537" s="491"/>
      <c r="H537" s="489"/>
      <c r="I537" s="489"/>
    </row>
    <row r="538" spans="1:9" ht="15.75">
      <c r="A538" s="491"/>
      <c r="B538" s="491"/>
      <c r="D538" s="523"/>
      <c r="E538" s="523"/>
      <c r="F538" s="491"/>
      <c r="G538" s="491"/>
      <c r="H538" s="524"/>
      <c r="I538" s="524"/>
    </row>
    <row r="539" spans="1:9" ht="15.75">
      <c r="A539" s="491"/>
      <c r="B539" s="491"/>
      <c r="D539" s="523"/>
      <c r="E539" s="523"/>
      <c r="F539" s="491"/>
      <c r="G539" s="491"/>
      <c r="H539" s="489"/>
      <c r="I539" s="489"/>
    </row>
    <row r="540" spans="1:9" ht="15.75">
      <c r="A540" s="491"/>
      <c r="B540" s="491"/>
      <c r="D540" s="523"/>
      <c r="E540" s="523"/>
      <c r="F540" s="491"/>
      <c r="G540" s="491"/>
      <c r="H540" s="489"/>
      <c r="I540" s="489"/>
    </row>
    <row r="541" spans="1:9" ht="15.75">
      <c r="A541" s="491"/>
      <c r="B541" s="491"/>
      <c r="D541" s="523"/>
      <c r="E541" s="523"/>
      <c r="F541" s="491"/>
      <c r="G541" s="491"/>
      <c r="H541" s="489"/>
      <c r="I541" s="489"/>
    </row>
    <row r="542" spans="1:9" ht="15.75">
      <c r="A542" s="491"/>
      <c r="B542" s="491"/>
      <c r="D542" s="523"/>
      <c r="E542" s="523"/>
      <c r="F542" s="491"/>
      <c r="G542" s="491"/>
      <c r="H542" s="489"/>
      <c r="I542" s="489"/>
    </row>
    <row r="543" spans="1:9" ht="15.75">
      <c r="A543" s="491"/>
      <c r="B543" s="491"/>
      <c r="D543" s="523"/>
      <c r="E543" s="523"/>
      <c r="F543" s="491"/>
      <c r="G543" s="491"/>
      <c r="H543" s="489"/>
      <c r="I543" s="489"/>
    </row>
    <row r="544" spans="1:9" ht="15.75">
      <c r="A544" s="491"/>
      <c r="B544" s="491"/>
      <c r="D544" s="523"/>
      <c r="E544" s="523"/>
      <c r="F544" s="491"/>
      <c r="G544" s="491"/>
      <c r="H544" s="489"/>
      <c r="I544" s="489"/>
    </row>
    <row r="545" spans="1:9" ht="15.75">
      <c r="A545" s="491"/>
      <c r="B545" s="491"/>
      <c r="D545" s="523"/>
      <c r="E545" s="523"/>
      <c r="F545" s="491"/>
      <c r="G545" s="491"/>
      <c r="H545" s="489"/>
      <c r="I545" s="489"/>
    </row>
    <row r="546" spans="1:9" ht="15.75">
      <c r="A546" s="491"/>
      <c r="B546" s="491"/>
      <c r="D546" s="523"/>
      <c r="E546" s="523"/>
      <c r="F546" s="491"/>
      <c r="G546" s="491"/>
      <c r="H546" s="489"/>
      <c r="I546" s="489"/>
    </row>
    <row r="547" spans="1:9" ht="15.75">
      <c r="A547" s="491"/>
      <c r="B547" s="491"/>
      <c r="D547" s="523"/>
      <c r="E547" s="523"/>
      <c r="F547" s="491"/>
      <c r="G547" s="491"/>
      <c r="H547" s="489"/>
      <c r="I547" s="489"/>
    </row>
    <row r="548" spans="1:9" ht="15.75">
      <c r="A548" s="491"/>
      <c r="B548" s="491"/>
      <c r="D548" s="523"/>
      <c r="E548" s="523"/>
      <c r="F548" s="491"/>
      <c r="G548" s="491"/>
      <c r="H548" s="489"/>
      <c r="I548" s="489"/>
    </row>
    <row r="549" spans="1:9" ht="15.75">
      <c r="A549" s="491"/>
      <c r="B549" s="491"/>
      <c r="D549" s="523"/>
      <c r="E549" s="523"/>
      <c r="F549" s="491"/>
      <c r="G549" s="491"/>
      <c r="H549" s="489"/>
      <c r="I549" s="489"/>
    </row>
    <row r="550" spans="1:9" ht="15.75">
      <c r="A550" s="491"/>
      <c r="B550" s="491"/>
      <c r="D550" s="523"/>
      <c r="E550" s="523"/>
      <c r="F550" s="491"/>
      <c r="G550" s="491"/>
      <c r="H550" s="489"/>
      <c r="I550" s="489"/>
    </row>
    <row r="551" spans="1:9" ht="15.75">
      <c r="A551" s="491"/>
      <c r="B551" s="491"/>
      <c r="D551" s="523"/>
      <c r="E551" s="523"/>
      <c r="F551" s="491"/>
      <c r="G551" s="491"/>
      <c r="H551" s="489"/>
      <c r="I551" s="489"/>
    </row>
    <row r="552" spans="1:9" ht="15.75">
      <c r="A552" s="491"/>
      <c r="B552" s="491"/>
      <c r="D552" s="523"/>
      <c r="E552" s="523"/>
      <c r="F552" s="491"/>
      <c r="G552" s="491"/>
      <c r="H552" s="489"/>
      <c r="I552" s="489"/>
    </row>
    <row r="553" spans="1:9" ht="15.75">
      <c r="A553" s="491"/>
      <c r="B553" s="491"/>
      <c r="D553" s="523"/>
      <c r="E553" s="523"/>
      <c r="F553" s="491"/>
      <c r="G553" s="491"/>
      <c r="H553" s="489"/>
      <c r="I553" s="489"/>
    </row>
    <row r="554" spans="1:9" ht="15.75">
      <c r="A554" s="491"/>
      <c r="B554" s="491"/>
      <c r="D554" s="523"/>
      <c r="E554" s="523"/>
      <c r="F554" s="491"/>
      <c r="G554" s="491"/>
      <c r="H554" s="489"/>
      <c r="I554" s="489"/>
    </row>
    <row r="555" spans="1:9" ht="15.75">
      <c r="A555" s="491"/>
      <c r="B555" s="491"/>
      <c r="D555" s="523"/>
      <c r="E555" s="523"/>
      <c r="F555" s="491"/>
      <c r="G555" s="491"/>
      <c r="H555" s="489"/>
      <c r="I555" s="489"/>
    </row>
    <row r="556" spans="1:9" ht="15.75">
      <c r="A556" s="491"/>
      <c r="B556" s="491"/>
      <c r="D556" s="523"/>
      <c r="E556" s="523"/>
      <c r="F556" s="491"/>
      <c r="G556" s="491"/>
      <c r="H556" s="489"/>
      <c r="I556" s="489"/>
    </row>
    <row r="557" spans="1:9" ht="15.75">
      <c r="A557" s="491"/>
      <c r="B557" s="491"/>
      <c r="D557" s="523"/>
      <c r="E557" s="523"/>
      <c r="F557" s="491"/>
      <c r="G557" s="491"/>
      <c r="H557" s="489"/>
      <c r="I557" s="489"/>
    </row>
    <row r="558" spans="1:9" ht="15.75">
      <c r="A558" s="491"/>
      <c r="B558" s="491"/>
      <c r="D558" s="523"/>
      <c r="E558" s="523"/>
      <c r="F558" s="491"/>
      <c r="G558" s="491"/>
      <c r="H558" s="489"/>
      <c r="I558" s="489"/>
    </row>
    <row r="559" spans="1:9" ht="15.75">
      <c r="A559" s="491"/>
      <c r="B559" s="491"/>
      <c r="D559" s="523"/>
      <c r="E559" s="523"/>
      <c r="F559" s="491"/>
      <c r="G559" s="491"/>
      <c r="H559" s="489"/>
      <c r="I559" s="489"/>
    </row>
    <row r="560" spans="1:9" ht="15.75">
      <c r="A560" s="491"/>
      <c r="B560" s="491"/>
      <c r="D560" s="523"/>
      <c r="E560" s="523"/>
      <c r="F560" s="491"/>
      <c r="G560" s="491"/>
      <c r="H560" s="489"/>
      <c r="I560" s="489"/>
    </row>
    <row r="561" spans="1:9" ht="15.75">
      <c r="A561" s="491"/>
      <c r="B561" s="491"/>
      <c r="D561" s="523"/>
      <c r="E561" s="523"/>
      <c r="F561" s="491"/>
      <c r="G561" s="491"/>
      <c r="H561" s="489"/>
      <c r="I561" s="489"/>
    </row>
    <row r="562" spans="1:9" ht="15.75">
      <c r="A562" s="491"/>
      <c r="B562" s="491"/>
      <c r="D562" s="523"/>
      <c r="E562" s="523"/>
      <c r="F562" s="491"/>
      <c r="G562" s="491"/>
      <c r="H562" s="489"/>
      <c r="I562" s="489"/>
    </row>
    <row r="563" spans="1:9" ht="15.75">
      <c r="A563" s="491"/>
      <c r="B563" s="491"/>
      <c r="D563" s="523"/>
      <c r="E563" s="523"/>
      <c r="F563" s="491"/>
      <c r="G563" s="491"/>
      <c r="H563" s="489"/>
      <c r="I563" s="489"/>
    </row>
    <row r="564" spans="1:9" ht="15.75">
      <c r="A564" s="491"/>
      <c r="B564" s="491"/>
      <c r="D564" s="523"/>
      <c r="E564" s="523"/>
      <c r="F564" s="491"/>
      <c r="G564" s="491"/>
      <c r="H564" s="489"/>
      <c r="I564" s="489"/>
    </row>
    <row r="565" spans="1:9" ht="15.75">
      <c r="A565" s="491"/>
      <c r="B565" s="491"/>
      <c r="D565" s="523"/>
      <c r="E565" s="523"/>
      <c r="F565" s="491"/>
      <c r="G565" s="491"/>
      <c r="H565" s="489"/>
      <c r="I565" s="489"/>
    </row>
    <row r="566" spans="1:9" ht="15.75">
      <c r="A566" s="491"/>
      <c r="B566" s="491"/>
      <c r="D566" s="523"/>
      <c r="E566" s="523"/>
      <c r="F566" s="491"/>
      <c r="G566" s="491"/>
      <c r="H566" s="489"/>
      <c r="I566" s="489"/>
    </row>
    <row r="567" spans="1:9" ht="15.75">
      <c r="A567" s="491"/>
      <c r="B567" s="491"/>
      <c r="D567" s="523"/>
      <c r="E567" s="523"/>
      <c r="F567" s="491"/>
      <c r="G567" s="491"/>
      <c r="H567" s="489"/>
      <c r="I567" s="489"/>
    </row>
    <row r="568" spans="1:9" ht="15.75">
      <c r="A568" s="491"/>
      <c r="B568" s="491"/>
      <c r="D568" s="523"/>
      <c r="E568" s="523"/>
      <c r="F568" s="491"/>
      <c r="G568" s="491"/>
      <c r="H568" s="489"/>
      <c r="I568" s="489"/>
    </row>
  </sheetData>
  <sheetProtection/>
  <mergeCells count="14">
    <mergeCell ref="D2:I2"/>
    <mergeCell ref="D3:I3"/>
    <mergeCell ref="D4:I4"/>
    <mergeCell ref="D5:I5"/>
    <mergeCell ref="D6:I6"/>
    <mergeCell ref="D18:I18"/>
    <mergeCell ref="D19:I19"/>
    <mergeCell ref="D20:I20"/>
    <mergeCell ref="D21:I21"/>
    <mergeCell ref="D22:I22"/>
    <mergeCell ref="A23:I23"/>
    <mergeCell ref="A25:A26"/>
    <mergeCell ref="C25:G25"/>
    <mergeCell ref="H25:I25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58"/>
  <sheetViews>
    <sheetView workbookViewId="0" topLeftCell="A153">
      <selection activeCell="A7" sqref="A7:J245"/>
    </sheetView>
  </sheetViews>
  <sheetFormatPr defaultColWidth="9.00390625" defaultRowHeight="12.75"/>
  <cols>
    <col min="1" max="1" width="57.375" style="1" customWidth="1"/>
    <col min="2" max="2" width="5.625" style="1" hidden="1" customWidth="1"/>
    <col min="3" max="3" width="4.125" style="4" hidden="1" customWidth="1"/>
    <col min="4" max="4" width="14.375" style="2" customWidth="1"/>
    <col min="5" max="5" width="17.00390625" style="2" customWidth="1"/>
    <col min="6" max="6" width="15.75390625" style="1" hidden="1" customWidth="1"/>
    <col min="7" max="7" width="3.00390625" style="1" hidden="1" customWidth="1"/>
    <col min="8" max="8" width="20.375" style="5" customWidth="1"/>
    <col min="9" max="9" width="13.25390625" style="5" hidden="1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4"/>
    </row>
    <row r="2" spans="4:9" s="8" customFormat="1" ht="15" customHeight="1" hidden="1">
      <c r="D2" s="727" t="s">
        <v>85</v>
      </c>
      <c r="E2" s="728"/>
      <c r="F2" s="728"/>
      <c r="G2" s="728"/>
      <c r="H2" s="728"/>
      <c r="I2" s="728"/>
    </row>
    <row r="3" spans="4:10" s="8" customFormat="1" ht="12.75" customHeight="1" hidden="1">
      <c r="D3" s="729" t="s">
        <v>264</v>
      </c>
      <c r="E3" s="730"/>
      <c r="F3" s="730"/>
      <c r="G3" s="730"/>
      <c r="H3" s="730"/>
      <c r="I3" s="730"/>
      <c r="J3" s="730"/>
    </row>
    <row r="4" spans="4:11" s="8" customFormat="1" ht="15" customHeight="1" hidden="1">
      <c r="D4" s="727"/>
      <c r="E4" s="731"/>
      <c r="F4" s="731"/>
      <c r="G4" s="731"/>
      <c r="H4" s="731"/>
      <c r="I4" s="731"/>
      <c r="J4" s="731"/>
      <c r="K4" s="731"/>
    </row>
    <row r="5" spans="4:10" s="8" customFormat="1" ht="15" customHeight="1" hidden="1">
      <c r="D5" s="727" t="s">
        <v>521</v>
      </c>
      <c r="E5" s="731"/>
      <c r="F5" s="731"/>
      <c r="G5" s="731"/>
      <c r="H5" s="731"/>
      <c r="I5" s="731"/>
      <c r="J5" s="731"/>
    </row>
    <row r="6" spans="4:9" s="8" customFormat="1" ht="15" customHeight="1" hidden="1">
      <c r="D6" s="698" t="s">
        <v>536</v>
      </c>
      <c r="E6" s="731"/>
      <c r="F6" s="731"/>
      <c r="G6" s="731"/>
      <c r="H6" s="731"/>
      <c r="I6" s="731"/>
    </row>
    <row r="7" spans="1:11" s="8" customFormat="1" ht="12.75" customHeight="1">
      <c r="A7" s="787"/>
      <c r="B7" s="787"/>
      <c r="C7" s="787"/>
      <c r="D7" s="788"/>
      <c r="E7" s="987"/>
      <c r="F7" s="987"/>
      <c r="G7" s="987"/>
      <c r="H7" s="987"/>
      <c r="I7" s="987"/>
      <c r="J7" s="987"/>
      <c r="K7" s="292"/>
    </row>
    <row r="8" spans="1:10" s="8" customFormat="1" ht="15" customHeight="1" hidden="1">
      <c r="A8" s="787"/>
      <c r="B8" s="787"/>
      <c r="C8" s="787"/>
      <c r="D8" s="7"/>
      <c r="E8" s="787"/>
      <c r="F8" s="787"/>
      <c r="G8" s="790"/>
      <c r="H8" s="787"/>
      <c r="I8" s="787"/>
      <c r="J8" s="787"/>
    </row>
    <row r="9" spans="1:10" s="8" customFormat="1" ht="15" customHeight="1" hidden="1">
      <c r="A9" s="787"/>
      <c r="B9" s="787"/>
      <c r="C9" s="787"/>
      <c r="D9" s="7"/>
      <c r="E9" s="787"/>
      <c r="F9" s="787"/>
      <c r="G9" s="790"/>
      <c r="H9" s="787"/>
      <c r="I9" s="787"/>
      <c r="J9" s="787"/>
    </row>
    <row r="10" spans="1:10" s="8" customFormat="1" ht="15" customHeight="1">
      <c r="A10" s="787"/>
      <c r="B10" s="787"/>
      <c r="C10" s="787"/>
      <c r="D10" s="791" t="s">
        <v>23</v>
      </c>
      <c r="E10" s="847"/>
      <c r="F10" s="847"/>
      <c r="G10" s="847"/>
      <c r="H10" s="847"/>
      <c r="I10" s="847"/>
      <c r="J10" s="983"/>
    </row>
    <row r="11" spans="1:10" s="8" customFormat="1" ht="15" customHeight="1">
      <c r="A11" s="787"/>
      <c r="B11" s="787"/>
      <c r="C11" s="787"/>
      <c r="D11" s="845" t="s">
        <v>264</v>
      </c>
      <c r="E11" s="846"/>
      <c r="F11" s="846"/>
      <c r="G11" s="846"/>
      <c r="H11" s="846"/>
      <c r="I11" s="846"/>
      <c r="J11" s="846"/>
    </row>
    <row r="12" spans="1:10" s="8" customFormat="1" ht="15" customHeight="1">
      <c r="A12" s="787"/>
      <c r="B12" s="787"/>
      <c r="C12" s="787"/>
      <c r="D12" s="845" t="s">
        <v>504</v>
      </c>
      <c r="E12" s="846"/>
      <c r="F12" s="846"/>
      <c r="G12" s="846"/>
      <c r="H12" s="846"/>
      <c r="I12" s="846"/>
      <c r="J12" s="984"/>
    </row>
    <row r="13" spans="1:10" s="8" customFormat="1" ht="15" customHeight="1">
      <c r="A13" s="787"/>
      <c r="B13" s="787"/>
      <c r="C13" s="787"/>
      <c r="D13" s="791" t="s">
        <v>678</v>
      </c>
      <c r="E13" s="847"/>
      <c r="F13" s="847"/>
      <c r="G13" s="847"/>
      <c r="H13" s="847"/>
      <c r="I13" s="847"/>
      <c r="J13" s="983"/>
    </row>
    <row r="14" spans="1:10" s="8" customFormat="1" ht="15" customHeight="1" hidden="1">
      <c r="A14" s="787"/>
      <c r="B14" s="787"/>
      <c r="C14" s="787"/>
      <c r="D14" s="7"/>
      <c r="E14" s="787"/>
      <c r="F14" s="787"/>
      <c r="G14" s="790"/>
      <c r="H14" s="787"/>
      <c r="I14" s="787"/>
      <c r="J14" s="787"/>
    </row>
    <row r="15" spans="1:12" s="8" customFormat="1" ht="12.75">
      <c r="A15" s="24"/>
      <c r="B15" s="24"/>
      <c r="C15" s="24"/>
      <c r="D15" s="982" t="s">
        <v>547</v>
      </c>
      <c r="E15" s="982"/>
      <c r="F15" s="982"/>
      <c r="G15" s="239"/>
      <c r="H15" s="24"/>
      <c r="I15" s="24"/>
      <c r="J15" s="787"/>
      <c r="K15" s="25"/>
      <c r="L15" s="25"/>
    </row>
    <row r="16" spans="1:10" s="8" customFormat="1" ht="15.75" customHeight="1">
      <c r="A16" s="24"/>
      <c r="B16" s="24"/>
      <c r="C16" s="24"/>
      <c r="D16" s="988" t="s">
        <v>264</v>
      </c>
      <c r="E16" s="988"/>
      <c r="F16" s="988"/>
      <c r="G16" s="988"/>
      <c r="H16" s="988"/>
      <c r="I16" s="787"/>
      <c r="J16" s="787"/>
    </row>
    <row r="17" spans="1:12" s="8" customFormat="1" ht="12.75">
      <c r="A17" s="24"/>
      <c r="B17" s="24"/>
      <c r="C17" s="24"/>
      <c r="D17" s="7" t="s">
        <v>544</v>
      </c>
      <c r="E17" s="7"/>
      <c r="F17" s="7"/>
      <c r="G17" s="7"/>
      <c r="H17" s="7"/>
      <c r="I17" s="7"/>
      <c r="J17" s="787"/>
      <c r="K17" s="124">
        <f>6940436.62-341231.83</f>
        <v>6599204.79</v>
      </c>
      <c r="L17" s="7"/>
    </row>
    <row r="18" spans="1:12" s="8" customFormat="1" ht="12.75">
      <c r="A18" s="24"/>
      <c r="B18" s="24"/>
      <c r="C18" s="24"/>
      <c r="D18" s="791" t="s">
        <v>659</v>
      </c>
      <c r="E18" s="791"/>
      <c r="F18" s="791"/>
      <c r="G18" s="989"/>
      <c r="H18" s="989"/>
      <c r="I18" s="7"/>
      <c r="J18" s="787"/>
      <c r="K18" s="124"/>
      <c r="L18" s="7"/>
    </row>
    <row r="19" spans="1:10" s="8" customFormat="1" ht="12.75">
      <c r="A19" s="24"/>
      <c r="B19" s="24"/>
      <c r="C19" s="24"/>
      <c r="D19" s="791"/>
      <c r="E19" s="791"/>
      <c r="F19" s="791"/>
      <c r="G19" s="791"/>
      <c r="H19" s="791"/>
      <c r="I19" s="787"/>
      <c r="J19" s="787"/>
    </row>
    <row r="20" spans="1:21" ht="52.5" customHeight="1">
      <c r="A20" s="990" t="s">
        <v>591</v>
      </c>
      <c r="B20" s="990"/>
      <c r="C20" s="990"/>
      <c r="D20" s="990"/>
      <c r="E20" s="990"/>
      <c r="F20" s="990"/>
      <c r="G20" s="990"/>
      <c r="H20" s="990"/>
      <c r="I20" s="989"/>
      <c r="J20" s="196"/>
      <c r="K20" s="1"/>
      <c r="L20" s="1"/>
      <c r="T20" s="249">
        <f>H25+152.1</f>
        <v>11182.9</v>
      </c>
      <c r="U20" s="249">
        <f>I25+305.5</f>
        <v>6904.7</v>
      </c>
    </row>
    <row r="21" spans="1:12" ht="2.25" customHeight="1">
      <c r="A21" s="849"/>
      <c r="B21" s="849"/>
      <c r="C21" s="850"/>
      <c r="D21" s="991"/>
      <c r="E21" s="991"/>
      <c r="F21" s="992"/>
      <c r="G21" s="992"/>
      <c r="H21" s="853"/>
      <c r="I21" s="853"/>
      <c r="J21" s="196"/>
      <c r="K21" s="69"/>
      <c r="L21" s="69"/>
    </row>
    <row r="22" spans="1:17" ht="44.25" customHeight="1">
      <c r="A22" s="993" t="s">
        <v>206</v>
      </c>
      <c r="B22" s="130"/>
      <c r="C22" s="994" t="s">
        <v>548</v>
      </c>
      <c r="D22" s="994"/>
      <c r="E22" s="994"/>
      <c r="F22" s="994"/>
      <c r="G22" s="994"/>
      <c r="H22" s="995" t="s">
        <v>603</v>
      </c>
      <c r="I22" s="195" t="s">
        <v>157</v>
      </c>
      <c r="J22" s="196"/>
      <c r="K22" s="195" t="s">
        <v>179</v>
      </c>
      <c r="L22" s="195" t="s">
        <v>179</v>
      </c>
      <c r="N22" s="722" t="s">
        <v>74</v>
      </c>
      <c r="O22" s="723"/>
      <c r="P22" s="722" t="s">
        <v>75</v>
      </c>
      <c r="Q22" s="723"/>
    </row>
    <row r="23" spans="1:17" ht="27.75" customHeight="1">
      <c r="A23" s="993"/>
      <c r="B23" s="130"/>
      <c r="C23" s="195" t="s">
        <v>124</v>
      </c>
      <c r="D23" s="860" t="s">
        <v>120</v>
      </c>
      <c r="E23" s="195" t="s">
        <v>119</v>
      </c>
      <c r="F23" s="195" t="s">
        <v>207</v>
      </c>
      <c r="G23" s="195" t="s">
        <v>122</v>
      </c>
      <c r="H23" s="996"/>
      <c r="I23" s="195">
        <v>2021</v>
      </c>
      <c r="J23" s="196"/>
      <c r="K23" s="195">
        <v>2018</v>
      </c>
      <c r="L23" s="195">
        <v>2019</v>
      </c>
      <c r="N23" s="43">
        <v>2018</v>
      </c>
      <c r="O23" s="43">
        <v>2019</v>
      </c>
      <c r="P23" s="43">
        <v>2018</v>
      </c>
      <c r="Q23" s="43">
        <v>2019</v>
      </c>
    </row>
    <row r="24" spans="1:17" s="3" customFormat="1" ht="16.5" customHeight="1">
      <c r="A24" s="130">
        <v>1</v>
      </c>
      <c r="B24" s="130"/>
      <c r="C24" s="861">
        <v>2</v>
      </c>
      <c r="D24" s="130">
        <v>3</v>
      </c>
      <c r="E24" s="130">
        <v>4</v>
      </c>
      <c r="F24" s="130">
        <v>5</v>
      </c>
      <c r="G24" s="130">
        <v>6</v>
      </c>
      <c r="H24" s="130">
        <v>7</v>
      </c>
      <c r="I24" s="130">
        <v>7</v>
      </c>
      <c r="J24" s="197"/>
      <c r="K24" s="130">
        <v>7</v>
      </c>
      <c r="L24" s="130">
        <v>7</v>
      </c>
      <c r="N24" s="210"/>
      <c r="O24" s="210"/>
      <c r="P24" s="210"/>
      <c r="Q24" s="210"/>
    </row>
    <row r="25" spans="1:17" s="4" customFormat="1" ht="12.75">
      <c r="A25" s="863" t="s">
        <v>28</v>
      </c>
      <c r="B25" s="863"/>
      <c r="C25" s="864" t="s">
        <v>245</v>
      </c>
      <c r="D25" s="864"/>
      <c r="E25" s="864"/>
      <c r="F25" s="864"/>
      <c r="G25" s="865"/>
      <c r="H25" s="866">
        <f>H26+H99+H110+H131+H153+H202+H210+H233+H239+H244</f>
        <v>11030.8</v>
      </c>
      <c r="I25" s="198">
        <f>I26+I99+I110+I131+I153+I202+I210+I233+I239+I244</f>
        <v>6599.2</v>
      </c>
      <c r="J25" s="212"/>
      <c r="K25" s="198">
        <f>K26+K99+K110+K131+K153+K202+K210+K233+K239+K244</f>
        <v>8657.599999999999</v>
      </c>
      <c r="L25" s="198">
        <f>L26+L99+L110+L131+L153+L202+L210+L233+L239+L244</f>
        <v>8689.2</v>
      </c>
      <c r="N25" s="211">
        <f>H25-K25</f>
        <v>2373.2000000000007</v>
      </c>
      <c r="O25" s="211">
        <f>I25-L25</f>
        <v>-2090.000000000001</v>
      </c>
      <c r="P25" s="211">
        <f>H25/K25*100</f>
        <v>127.41175383478101</v>
      </c>
      <c r="Q25" s="211">
        <f>I25/L25*100</f>
        <v>75.94715278736822</v>
      </c>
    </row>
    <row r="26" spans="1:17" s="4" customFormat="1" ht="12.75">
      <c r="A26" s="863" t="s">
        <v>15</v>
      </c>
      <c r="B26" s="863"/>
      <c r="C26" s="864" t="s">
        <v>245</v>
      </c>
      <c r="D26" s="864" t="s">
        <v>211</v>
      </c>
      <c r="E26" s="864"/>
      <c r="F26" s="864"/>
      <c r="G26" s="865"/>
      <c r="H26" s="866">
        <f>H27+H37+H73+H78+H69</f>
        <v>5210.03</v>
      </c>
      <c r="I26" s="198">
        <f>I27+I37+I73+I78+I69</f>
        <v>2828.1</v>
      </c>
      <c r="J26" s="199"/>
      <c r="K26" s="198">
        <f>K27+K37+K73+K78+K69</f>
        <v>3771.7000000000003</v>
      </c>
      <c r="L26" s="198">
        <f>L27+L37+L73+L78+L69</f>
        <v>3771.7000000000003</v>
      </c>
      <c r="N26" s="211">
        <f aca="true" t="shared" si="0" ref="N26:O97">H26-K26</f>
        <v>1438.3299999999995</v>
      </c>
      <c r="O26" s="211">
        <f t="shared" si="0"/>
        <v>-943.6000000000004</v>
      </c>
      <c r="P26" s="211">
        <f aca="true" t="shared" si="1" ref="P26:Q97">H26/K26*100</f>
        <v>138.13479332926795</v>
      </c>
      <c r="Q26" s="211">
        <f t="shared" si="1"/>
        <v>74.98210356072858</v>
      </c>
    </row>
    <row r="27" spans="1:17" ht="45.75" customHeight="1">
      <c r="A27" s="868" t="s">
        <v>50</v>
      </c>
      <c r="B27" s="868"/>
      <c r="C27" s="864" t="s">
        <v>245</v>
      </c>
      <c r="D27" s="864" t="s">
        <v>211</v>
      </c>
      <c r="E27" s="864" t="s">
        <v>212</v>
      </c>
      <c r="F27" s="864"/>
      <c r="G27" s="865"/>
      <c r="H27" s="866">
        <f>6!H37</f>
        <v>846.3</v>
      </c>
      <c r="I27" s="198">
        <f>I28</f>
        <v>700</v>
      </c>
      <c r="J27" s="196"/>
      <c r="K27" s="198">
        <f>K28</f>
        <v>728.7</v>
      </c>
      <c r="L27" s="198">
        <f>L28</f>
        <v>728.7</v>
      </c>
      <c r="N27" s="211">
        <f t="shared" si="0"/>
        <v>117.59999999999991</v>
      </c>
      <c r="O27" s="211">
        <f t="shared" si="0"/>
        <v>-28.700000000000045</v>
      </c>
      <c r="P27" s="211">
        <f t="shared" si="1"/>
        <v>116.13832853025936</v>
      </c>
      <c r="Q27" s="211">
        <f t="shared" si="1"/>
        <v>96.06147934678194</v>
      </c>
    </row>
    <row r="28" spans="1:17" ht="21.75" hidden="1">
      <c r="A28" s="868" t="s">
        <v>52</v>
      </c>
      <c r="B28" s="868"/>
      <c r="C28" s="864" t="s">
        <v>245</v>
      </c>
      <c r="D28" s="864" t="s">
        <v>211</v>
      </c>
      <c r="E28" s="864" t="s">
        <v>212</v>
      </c>
      <c r="F28" s="864" t="s">
        <v>453</v>
      </c>
      <c r="G28" s="865"/>
      <c r="H28" s="866">
        <f>H29</f>
        <v>651</v>
      </c>
      <c r="I28" s="198">
        <f>I29</f>
        <v>700</v>
      </c>
      <c r="J28" s="196"/>
      <c r="K28" s="198">
        <f>K29</f>
        <v>728.7</v>
      </c>
      <c r="L28" s="198">
        <f>L29</f>
        <v>728.7</v>
      </c>
      <c r="N28" s="211">
        <f t="shared" si="0"/>
        <v>-77.70000000000005</v>
      </c>
      <c r="O28" s="211">
        <f t="shared" si="0"/>
        <v>-28.700000000000045</v>
      </c>
      <c r="P28" s="211">
        <f t="shared" si="1"/>
        <v>89.3371757925072</v>
      </c>
      <c r="Q28" s="211">
        <f t="shared" si="1"/>
        <v>96.06147934678194</v>
      </c>
    </row>
    <row r="29" spans="1:17" ht="12.75" hidden="1">
      <c r="A29" s="849" t="s">
        <v>213</v>
      </c>
      <c r="B29" s="849"/>
      <c r="C29" s="864" t="s">
        <v>245</v>
      </c>
      <c r="D29" s="864" t="s">
        <v>211</v>
      </c>
      <c r="E29" s="864" t="s">
        <v>212</v>
      </c>
      <c r="F29" s="864" t="s">
        <v>440</v>
      </c>
      <c r="G29" s="865"/>
      <c r="H29" s="866">
        <f>H30+H32+H34</f>
        <v>651</v>
      </c>
      <c r="I29" s="198">
        <f>I30+I32+I34</f>
        <v>700</v>
      </c>
      <c r="J29" s="196"/>
      <c r="K29" s="198">
        <f>K30+K32+K34</f>
        <v>728.7</v>
      </c>
      <c r="L29" s="198">
        <f>L30+L32+L34</f>
        <v>728.7</v>
      </c>
      <c r="N29" s="211">
        <f t="shared" si="0"/>
        <v>-77.70000000000005</v>
      </c>
      <c r="O29" s="211">
        <f t="shared" si="0"/>
        <v>-28.700000000000045</v>
      </c>
      <c r="P29" s="211">
        <f t="shared" si="1"/>
        <v>89.3371757925072</v>
      </c>
      <c r="Q29" s="211">
        <f t="shared" si="1"/>
        <v>96.06147934678194</v>
      </c>
    </row>
    <row r="30" spans="1:17" ht="12.75" hidden="1">
      <c r="A30" s="871" t="s">
        <v>442</v>
      </c>
      <c r="B30" s="871"/>
      <c r="C30" s="865" t="s">
        <v>245</v>
      </c>
      <c r="D30" s="865" t="s">
        <v>211</v>
      </c>
      <c r="E30" s="865" t="s">
        <v>212</v>
      </c>
      <c r="F30" s="865" t="s">
        <v>441</v>
      </c>
      <c r="G30" s="865"/>
      <c r="H30" s="872">
        <f>H31</f>
        <v>0</v>
      </c>
      <c r="I30" s="200">
        <f>I31</f>
        <v>0</v>
      </c>
      <c r="J30" s="196"/>
      <c r="K30" s="200">
        <f>K31</f>
        <v>0</v>
      </c>
      <c r="L30" s="200">
        <f>L31</f>
        <v>0</v>
      </c>
      <c r="N30" s="211">
        <f t="shared" si="0"/>
        <v>0</v>
      </c>
      <c r="O30" s="211">
        <f t="shared" si="0"/>
        <v>0</v>
      </c>
      <c r="P30" s="211" t="e">
        <f t="shared" si="1"/>
        <v>#DIV/0!</v>
      </c>
      <c r="Q30" s="211" t="e">
        <f t="shared" si="1"/>
        <v>#DIV/0!</v>
      </c>
    </row>
    <row r="31" spans="1:17" ht="33.75" hidden="1">
      <c r="A31" s="871" t="s">
        <v>198</v>
      </c>
      <c r="B31" s="871"/>
      <c r="C31" s="865" t="s">
        <v>245</v>
      </c>
      <c r="D31" s="865" t="s">
        <v>211</v>
      </c>
      <c r="E31" s="865" t="s">
        <v>212</v>
      </c>
      <c r="F31" s="865" t="s">
        <v>441</v>
      </c>
      <c r="G31" s="865" t="s">
        <v>199</v>
      </c>
      <c r="H31" s="872"/>
      <c r="I31" s="200"/>
      <c r="J31" s="196"/>
      <c r="K31" s="200"/>
      <c r="L31" s="200"/>
      <c r="N31" s="211">
        <f t="shared" si="0"/>
        <v>0</v>
      </c>
      <c r="O31" s="211">
        <f t="shared" si="0"/>
        <v>0</v>
      </c>
      <c r="P31" s="211" t="e">
        <f t="shared" si="1"/>
        <v>#DIV/0!</v>
      </c>
      <c r="Q31" s="211" t="e">
        <f t="shared" si="1"/>
        <v>#DIV/0!</v>
      </c>
    </row>
    <row r="32" spans="1:17" ht="12.75" hidden="1">
      <c r="A32" s="874" t="s">
        <v>444</v>
      </c>
      <c r="B32" s="874"/>
      <c r="C32" s="865" t="s">
        <v>245</v>
      </c>
      <c r="D32" s="865" t="s">
        <v>211</v>
      </c>
      <c r="E32" s="865" t="s">
        <v>212</v>
      </c>
      <c r="F32" s="865" t="s">
        <v>443</v>
      </c>
      <c r="G32" s="865"/>
      <c r="H32" s="875">
        <f>H33</f>
        <v>651</v>
      </c>
      <c r="I32" s="201">
        <f>I33</f>
        <v>700</v>
      </c>
      <c r="J32" s="196"/>
      <c r="K32" s="201">
        <f>K33</f>
        <v>728.7</v>
      </c>
      <c r="L32" s="201">
        <f>L33</f>
        <v>728.7</v>
      </c>
      <c r="N32" s="211">
        <f t="shared" si="0"/>
        <v>-77.70000000000005</v>
      </c>
      <c r="O32" s="211">
        <f t="shared" si="0"/>
        <v>-28.700000000000045</v>
      </c>
      <c r="P32" s="211">
        <f t="shared" si="1"/>
        <v>89.3371757925072</v>
      </c>
      <c r="Q32" s="211">
        <f t="shared" si="1"/>
        <v>96.06147934678194</v>
      </c>
    </row>
    <row r="33" spans="1:17" ht="64.5" customHeight="1" hidden="1">
      <c r="A33" s="877" t="s">
        <v>198</v>
      </c>
      <c r="B33" s="877"/>
      <c r="C33" s="865" t="s">
        <v>245</v>
      </c>
      <c r="D33" s="865" t="s">
        <v>211</v>
      </c>
      <c r="E33" s="865" t="s">
        <v>212</v>
      </c>
      <c r="F33" s="865" t="s">
        <v>443</v>
      </c>
      <c r="G33" s="865" t="s">
        <v>199</v>
      </c>
      <c r="H33" s="872">
        <v>651</v>
      </c>
      <c r="I33" s="200">
        <v>700</v>
      </c>
      <c r="J33" s="207"/>
      <c r="K33" s="200">
        <v>728.7</v>
      </c>
      <c r="L33" s="200">
        <v>728.7</v>
      </c>
      <c r="N33" s="211">
        <f t="shared" si="0"/>
        <v>-77.70000000000005</v>
      </c>
      <c r="O33" s="211">
        <f t="shared" si="0"/>
        <v>-28.700000000000045</v>
      </c>
      <c r="P33" s="211">
        <f t="shared" si="1"/>
        <v>89.3371757925072</v>
      </c>
      <c r="Q33" s="211">
        <f t="shared" si="1"/>
        <v>96.06147934678194</v>
      </c>
    </row>
    <row r="34" spans="1:17" ht="22.5" hidden="1">
      <c r="A34" s="879" t="s">
        <v>348</v>
      </c>
      <c r="B34" s="879"/>
      <c r="C34" s="865" t="s">
        <v>245</v>
      </c>
      <c r="D34" s="865" t="s">
        <v>211</v>
      </c>
      <c r="E34" s="865" t="s">
        <v>212</v>
      </c>
      <c r="F34" s="865" t="s">
        <v>102</v>
      </c>
      <c r="G34" s="865"/>
      <c r="H34" s="872">
        <f>H35</f>
        <v>0</v>
      </c>
      <c r="I34" s="200">
        <f>I35</f>
        <v>0</v>
      </c>
      <c r="J34" s="196"/>
      <c r="K34" s="200">
        <f>K35</f>
        <v>0</v>
      </c>
      <c r="L34" s="200">
        <f>L35</f>
        <v>0</v>
      </c>
      <c r="N34" s="211">
        <f t="shared" si="0"/>
        <v>0</v>
      </c>
      <c r="O34" s="211">
        <f t="shared" si="0"/>
        <v>0</v>
      </c>
      <c r="P34" s="211" t="e">
        <f t="shared" si="1"/>
        <v>#DIV/0!</v>
      </c>
      <c r="Q34" s="211" t="e">
        <f t="shared" si="1"/>
        <v>#DIV/0!</v>
      </c>
    </row>
    <row r="35" spans="1:17" ht="75.75" customHeight="1" hidden="1">
      <c r="A35" s="877" t="s">
        <v>198</v>
      </c>
      <c r="B35" s="877"/>
      <c r="C35" s="865" t="s">
        <v>245</v>
      </c>
      <c r="D35" s="865" t="s">
        <v>211</v>
      </c>
      <c r="E35" s="865" t="s">
        <v>212</v>
      </c>
      <c r="F35" s="865" t="s">
        <v>102</v>
      </c>
      <c r="G35" s="865" t="s">
        <v>199</v>
      </c>
      <c r="H35" s="880"/>
      <c r="I35" s="202"/>
      <c r="J35" s="196"/>
      <c r="K35" s="202"/>
      <c r="L35" s="202"/>
      <c r="N35" s="211">
        <f t="shared" si="0"/>
        <v>0</v>
      </c>
      <c r="O35" s="211">
        <f t="shared" si="0"/>
        <v>0</v>
      </c>
      <c r="P35" s="211" t="e">
        <f t="shared" si="1"/>
        <v>#DIV/0!</v>
      </c>
      <c r="Q35" s="211" t="e">
        <f t="shared" si="1"/>
        <v>#DIV/0!</v>
      </c>
    </row>
    <row r="36" spans="1:17" ht="12.75" hidden="1">
      <c r="A36" s="874" t="s">
        <v>218</v>
      </c>
      <c r="B36" s="874"/>
      <c r="C36" s="865" t="s">
        <v>245</v>
      </c>
      <c r="D36" s="865" t="s">
        <v>211</v>
      </c>
      <c r="E36" s="865" t="s">
        <v>212</v>
      </c>
      <c r="F36" s="865" t="s">
        <v>53</v>
      </c>
      <c r="G36" s="865" t="s">
        <v>199</v>
      </c>
      <c r="H36" s="880"/>
      <c r="I36" s="202"/>
      <c r="J36" s="196"/>
      <c r="K36" s="202"/>
      <c r="L36" s="202"/>
      <c r="N36" s="211">
        <f t="shared" si="0"/>
        <v>0</v>
      </c>
      <c r="O36" s="211">
        <f t="shared" si="0"/>
        <v>0</v>
      </c>
      <c r="P36" s="211" t="e">
        <f t="shared" si="1"/>
        <v>#DIV/0!</v>
      </c>
      <c r="Q36" s="211" t="e">
        <f t="shared" si="1"/>
        <v>#DIV/0!</v>
      </c>
    </row>
    <row r="37" spans="1:17" s="9" customFormat="1" ht="66" customHeight="1">
      <c r="A37" s="863" t="s">
        <v>55</v>
      </c>
      <c r="B37" s="863"/>
      <c r="C37" s="864" t="s">
        <v>245</v>
      </c>
      <c r="D37" s="864" t="s">
        <v>211</v>
      </c>
      <c r="E37" s="864" t="s">
        <v>223</v>
      </c>
      <c r="F37" s="864"/>
      <c r="G37" s="864"/>
      <c r="H37" s="881">
        <f>6!H41</f>
        <v>4143.53</v>
      </c>
      <c r="I37" s="203">
        <f>I38</f>
        <v>2123.4</v>
      </c>
      <c r="J37" s="204"/>
      <c r="K37" s="203">
        <f>K38</f>
        <v>3038.4</v>
      </c>
      <c r="L37" s="203">
        <f>L38</f>
        <v>3038.4</v>
      </c>
      <c r="N37" s="211">
        <f t="shared" si="0"/>
        <v>1105.1299999999997</v>
      </c>
      <c r="O37" s="211">
        <f t="shared" si="0"/>
        <v>-915</v>
      </c>
      <c r="P37" s="211">
        <f t="shared" si="1"/>
        <v>136.37210373880987</v>
      </c>
      <c r="Q37" s="211">
        <f t="shared" si="1"/>
        <v>69.88546603475514</v>
      </c>
    </row>
    <row r="38" spans="1:17" s="9" customFormat="1" ht="21.75" hidden="1">
      <c r="A38" s="868" t="s">
        <v>52</v>
      </c>
      <c r="B38" s="868"/>
      <c r="C38" s="864" t="s">
        <v>245</v>
      </c>
      <c r="D38" s="864" t="s">
        <v>211</v>
      </c>
      <c r="E38" s="864" t="s">
        <v>223</v>
      </c>
      <c r="F38" s="864" t="s">
        <v>453</v>
      </c>
      <c r="G38" s="864"/>
      <c r="H38" s="866">
        <f>H47+H39</f>
        <v>3507.2</v>
      </c>
      <c r="I38" s="198">
        <f>I47</f>
        <v>2123.4</v>
      </c>
      <c r="J38" s="213"/>
      <c r="K38" s="198">
        <f>K47</f>
        <v>3038.4</v>
      </c>
      <c r="L38" s="198">
        <f>L47</f>
        <v>3038.4</v>
      </c>
      <c r="N38" s="211">
        <f t="shared" si="0"/>
        <v>468.7999999999997</v>
      </c>
      <c r="O38" s="211">
        <f t="shared" si="0"/>
        <v>-915</v>
      </c>
      <c r="P38" s="211">
        <f t="shared" si="1"/>
        <v>115.42917324907845</v>
      </c>
      <c r="Q38" s="211">
        <f t="shared" si="1"/>
        <v>69.88546603475514</v>
      </c>
    </row>
    <row r="39" spans="1:17" s="9" customFormat="1" ht="12.75" hidden="1">
      <c r="A39" s="871" t="s">
        <v>452</v>
      </c>
      <c r="B39" s="871"/>
      <c r="C39" s="865" t="s">
        <v>245</v>
      </c>
      <c r="D39" s="865" t="s">
        <v>211</v>
      </c>
      <c r="E39" s="865" t="s">
        <v>223</v>
      </c>
      <c r="F39" s="865" t="s">
        <v>454</v>
      </c>
      <c r="G39" s="865"/>
      <c r="H39" s="880">
        <f>H40</f>
        <v>0.7</v>
      </c>
      <c r="I39" s="198"/>
      <c r="J39" s="213"/>
      <c r="K39" s="198"/>
      <c r="L39" s="198"/>
      <c r="N39" s="211"/>
      <c r="O39" s="211"/>
      <c r="P39" s="211"/>
      <c r="Q39" s="211"/>
    </row>
    <row r="40" spans="1:17" s="9" customFormat="1" ht="45" hidden="1">
      <c r="A40" s="822" t="s">
        <v>317</v>
      </c>
      <c r="B40" s="822"/>
      <c r="C40" s="865" t="s">
        <v>245</v>
      </c>
      <c r="D40" s="865" t="s">
        <v>211</v>
      </c>
      <c r="E40" s="865" t="s">
        <v>223</v>
      </c>
      <c r="F40" s="865" t="s">
        <v>455</v>
      </c>
      <c r="G40" s="864"/>
      <c r="H40" s="880">
        <f>H41</f>
        <v>0.7</v>
      </c>
      <c r="I40" s="198"/>
      <c r="J40" s="213"/>
      <c r="K40" s="198"/>
      <c r="L40" s="198"/>
      <c r="N40" s="211"/>
      <c r="O40" s="211"/>
      <c r="P40" s="211"/>
      <c r="Q40" s="211"/>
    </row>
    <row r="41" spans="1:17" s="9" customFormat="1" ht="22.5" hidden="1">
      <c r="A41" s="874" t="s">
        <v>319</v>
      </c>
      <c r="B41" s="874"/>
      <c r="C41" s="865" t="s">
        <v>245</v>
      </c>
      <c r="D41" s="865" t="s">
        <v>211</v>
      </c>
      <c r="E41" s="865" t="s">
        <v>223</v>
      </c>
      <c r="F41" s="865" t="s">
        <v>455</v>
      </c>
      <c r="G41" s="865" t="s">
        <v>215</v>
      </c>
      <c r="H41" s="880">
        <v>0.7</v>
      </c>
      <c r="I41" s="198"/>
      <c r="J41" s="213"/>
      <c r="K41" s="198"/>
      <c r="L41" s="198"/>
      <c r="N41" s="211"/>
      <c r="O41" s="211"/>
      <c r="P41" s="211"/>
      <c r="Q41" s="211"/>
    </row>
    <row r="42" spans="1:17" s="9" customFormat="1" ht="12.75" hidden="1">
      <c r="A42" s="868"/>
      <c r="B42" s="868"/>
      <c r="C42" s="864"/>
      <c r="D42" s="864"/>
      <c r="E42" s="864"/>
      <c r="F42" s="864"/>
      <c r="G42" s="864"/>
      <c r="H42" s="866"/>
      <c r="I42" s="198"/>
      <c r="J42" s="213"/>
      <c r="K42" s="198"/>
      <c r="L42" s="198"/>
      <c r="N42" s="211"/>
      <c r="O42" s="211"/>
      <c r="P42" s="211"/>
      <c r="Q42" s="211"/>
    </row>
    <row r="43" spans="1:17" s="9" customFormat="1" ht="12.75" hidden="1">
      <c r="A43" s="868"/>
      <c r="B43" s="868"/>
      <c r="C43" s="864"/>
      <c r="D43" s="864"/>
      <c r="E43" s="864"/>
      <c r="F43" s="864"/>
      <c r="G43" s="864"/>
      <c r="H43" s="866"/>
      <c r="I43" s="198"/>
      <c r="J43" s="213"/>
      <c r="K43" s="198"/>
      <c r="L43" s="198"/>
      <c r="N43" s="211"/>
      <c r="O43" s="211"/>
      <c r="P43" s="211"/>
      <c r="Q43" s="211"/>
    </row>
    <row r="44" spans="1:17" s="9" customFormat="1" ht="12.75" hidden="1">
      <c r="A44" s="868"/>
      <c r="B44" s="868"/>
      <c r="C44" s="864"/>
      <c r="D44" s="864"/>
      <c r="E44" s="864"/>
      <c r="F44" s="864"/>
      <c r="G44" s="864"/>
      <c r="H44" s="866"/>
      <c r="I44" s="198"/>
      <c r="J44" s="213"/>
      <c r="K44" s="198"/>
      <c r="L44" s="198"/>
      <c r="N44" s="211"/>
      <c r="O44" s="211"/>
      <c r="P44" s="211"/>
      <c r="Q44" s="211"/>
    </row>
    <row r="45" spans="1:17" s="9" customFormat="1" ht="12.75" hidden="1">
      <c r="A45" s="868"/>
      <c r="B45" s="868"/>
      <c r="C45" s="864"/>
      <c r="D45" s="864"/>
      <c r="E45" s="864"/>
      <c r="F45" s="864"/>
      <c r="G45" s="864"/>
      <c r="H45" s="866"/>
      <c r="I45" s="198"/>
      <c r="J45" s="213"/>
      <c r="K45" s="198"/>
      <c r="L45" s="198"/>
      <c r="N45" s="211"/>
      <c r="O45" s="211"/>
      <c r="P45" s="211"/>
      <c r="Q45" s="211"/>
    </row>
    <row r="46" spans="1:17" s="9" customFormat="1" ht="12.75" hidden="1">
      <c r="A46" s="868"/>
      <c r="B46" s="868"/>
      <c r="C46" s="864"/>
      <c r="D46" s="864"/>
      <c r="E46" s="864"/>
      <c r="F46" s="864"/>
      <c r="G46" s="864"/>
      <c r="H46" s="866"/>
      <c r="I46" s="198"/>
      <c r="J46" s="213"/>
      <c r="K46" s="198"/>
      <c r="L46" s="198"/>
      <c r="N46" s="211"/>
      <c r="O46" s="211"/>
      <c r="P46" s="211"/>
      <c r="Q46" s="211"/>
    </row>
    <row r="47" spans="1:17" ht="18.75" customHeight="1" hidden="1">
      <c r="A47" s="871" t="s">
        <v>224</v>
      </c>
      <c r="B47" s="871"/>
      <c r="C47" s="865" t="s">
        <v>245</v>
      </c>
      <c r="D47" s="865" t="s">
        <v>211</v>
      </c>
      <c r="E47" s="865" t="s">
        <v>223</v>
      </c>
      <c r="F47" s="865" t="s">
        <v>445</v>
      </c>
      <c r="G47" s="865"/>
      <c r="H47" s="880">
        <f>H48+H53+H66</f>
        <v>3506.5</v>
      </c>
      <c r="I47" s="202">
        <f>I48+I53+I66</f>
        <v>2123.4</v>
      </c>
      <c r="J47" s="196"/>
      <c r="K47" s="202">
        <f>K48+K53+K66</f>
        <v>3038.4</v>
      </c>
      <c r="L47" s="202">
        <f>L48+L53+L66</f>
        <v>3038.4</v>
      </c>
      <c r="N47" s="211">
        <f t="shared" si="0"/>
        <v>468.0999999999999</v>
      </c>
      <c r="O47" s="211">
        <f t="shared" si="0"/>
        <v>-915</v>
      </c>
      <c r="P47" s="211">
        <f t="shared" si="1"/>
        <v>115.40613480779358</v>
      </c>
      <c r="Q47" s="211">
        <f t="shared" si="1"/>
        <v>69.88546603475514</v>
      </c>
    </row>
    <row r="48" spans="1:17" ht="12.75" hidden="1">
      <c r="A48" s="871" t="s">
        <v>442</v>
      </c>
      <c r="B48" s="871"/>
      <c r="C48" s="865" t="s">
        <v>245</v>
      </c>
      <c r="D48" s="865" t="s">
        <v>211</v>
      </c>
      <c r="E48" s="865" t="s">
        <v>223</v>
      </c>
      <c r="F48" s="865" t="s">
        <v>446</v>
      </c>
      <c r="G48" s="865"/>
      <c r="H48" s="875">
        <f>H49</f>
        <v>0</v>
      </c>
      <c r="I48" s="201">
        <f>I49</f>
        <v>0</v>
      </c>
      <c r="J48" s="196"/>
      <c r="K48" s="201">
        <f>K49</f>
        <v>634.1</v>
      </c>
      <c r="L48" s="201">
        <f>L49</f>
        <v>634.1</v>
      </c>
      <c r="N48" s="211">
        <f t="shared" si="0"/>
        <v>-634.1</v>
      </c>
      <c r="O48" s="211">
        <f t="shared" si="0"/>
        <v>-634.1</v>
      </c>
      <c r="P48" s="211">
        <f t="shared" si="1"/>
        <v>0</v>
      </c>
      <c r="Q48" s="211">
        <f t="shared" si="1"/>
        <v>0</v>
      </c>
    </row>
    <row r="49" spans="1:17" ht="82.5" customHeight="1" hidden="1">
      <c r="A49" s="877" t="s">
        <v>198</v>
      </c>
      <c r="B49" s="877"/>
      <c r="C49" s="865" t="s">
        <v>245</v>
      </c>
      <c r="D49" s="865" t="s">
        <v>211</v>
      </c>
      <c r="E49" s="865" t="s">
        <v>223</v>
      </c>
      <c r="F49" s="865" t="s">
        <v>446</v>
      </c>
      <c r="G49" s="865" t="s">
        <v>199</v>
      </c>
      <c r="H49" s="875"/>
      <c r="I49" s="201"/>
      <c r="J49" s="196"/>
      <c r="K49" s="201">
        <v>634.1</v>
      </c>
      <c r="L49" s="201">
        <v>634.1</v>
      </c>
      <c r="N49" s="211">
        <f t="shared" si="0"/>
        <v>-634.1</v>
      </c>
      <c r="O49" s="211">
        <f t="shared" si="0"/>
        <v>-634.1</v>
      </c>
      <c r="P49" s="211">
        <f t="shared" si="1"/>
        <v>0</v>
      </c>
      <c r="Q49" s="211">
        <f t="shared" si="1"/>
        <v>0</v>
      </c>
    </row>
    <row r="50" spans="1:17" ht="12.75" hidden="1">
      <c r="A50" s="871" t="s">
        <v>442</v>
      </c>
      <c r="B50" s="871"/>
      <c r="C50" s="865" t="s">
        <v>245</v>
      </c>
      <c r="D50" s="865" t="s">
        <v>211</v>
      </c>
      <c r="E50" s="865" t="s">
        <v>223</v>
      </c>
      <c r="F50" s="865" t="s">
        <v>447</v>
      </c>
      <c r="G50" s="865" t="s">
        <v>199</v>
      </c>
      <c r="H50" s="875" t="s">
        <v>269</v>
      </c>
      <c r="I50" s="201" t="s">
        <v>269</v>
      </c>
      <c r="J50" s="196"/>
      <c r="K50" s="201" t="s">
        <v>269</v>
      </c>
      <c r="L50" s="201" t="s">
        <v>269</v>
      </c>
      <c r="N50" s="211">
        <f t="shared" si="0"/>
        <v>0</v>
      </c>
      <c r="O50" s="211">
        <f t="shared" si="0"/>
        <v>0</v>
      </c>
      <c r="P50" s="211">
        <f t="shared" si="1"/>
        <v>100</v>
      </c>
      <c r="Q50" s="211">
        <f t="shared" si="1"/>
        <v>100</v>
      </c>
    </row>
    <row r="51" spans="1:17" ht="12.75" hidden="1">
      <c r="A51" s="874" t="s">
        <v>444</v>
      </c>
      <c r="B51" s="874"/>
      <c r="C51" s="865" t="s">
        <v>245</v>
      </c>
      <c r="D51" s="865" t="s">
        <v>211</v>
      </c>
      <c r="E51" s="865" t="s">
        <v>223</v>
      </c>
      <c r="F51" s="865" t="s">
        <v>448</v>
      </c>
      <c r="G51" s="865" t="s">
        <v>199</v>
      </c>
      <c r="H51" s="875" t="s">
        <v>270</v>
      </c>
      <c r="I51" s="201" t="s">
        <v>270</v>
      </c>
      <c r="J51" s="196"/>
      <c r="K51" s="201" t="s">
        <v>270</v>
      </c>
      <c r="L51" s="201" t="s">
        <v>270</v>
      </c>
      <c r="N51" s="211">
        <f t="shared" si="0"/>
        <v>0</v>
      </c>
      <c r="O51" s="211">
        <f t="shared" si="0"/>
        <v>0</v>
      </c>
      <c r="P51" s="211">
        <f t="shared" si="1"/>
        <v>100</v>
      </c>
      <c r="Q51" s="211">
        <f t="shared" si="1"/>
        <v>100</v>
      </c>
    </row>
    <row r="52" spans="1:17" ht="12.75" hidden="1">
      <c r="A52" s="871" t="s">
        <v>442</v>
      </c>
      <c r="B52" s="871"/>
      <c r="C52" s="865" t="s">
        <v>245</v>
      </c>
      <c r="D52" s="865" t="s">
        <v>211</v>
      </c>
      <c r="E52" s="865" t="s">
        <v>223</v>
      </c>
      <c r="F52" s="865" t="s">
        <v>449</v>
      </c>
      <c r="G52" s="865" t="s">
        <v>199</v>
      </c>
      <c r="H52" s="875" t="s">
        <v>271</v>
      </c>
      <c r="I52" s="201" t="s">
        <v>271</v>
      </c>
      <c r="J52" s="196"/>
      <c r="K52" s="201" t="s">
        <v>271</v>
      </c>
      <c r="L52" s="201" t="s">
        <v>271</v>
      </c>
      <c r="N52" s="211">
        <f t="shared" si="0"/>
        <v>0</v>
      </c>
      <c r="O52" s="211">
        <f t="shared" si="0"/>
        <v>0</v>
      </c>
      <c r="P52" s="211">
        <f t="shared" si="1"/>
        <v>100</v>
      </c>
      <c r="Q52" s="211">
        <f t="shared" si="1"/>
        <v>100</v>
      </c>
    </row>
    <row r="53" spans="1:17" ht="18.75" customHeight="1" hidden="1">
      <c r="A53" s="874" t="s">
        <v>444</v>
      </c>
      <c r="B53" s="874"/>
      <c r="C53" s="865" t="s">
        <v>245</v>
      </c>
      <c r="D53" s="865" t="s">
        <v>211</v>
      </c>
      <c r="E53" s="865" t="s">
        <v>223</v>
      </c>
      <c r="F53" s="865" t="s">
        <v>450</v>
      </c>
      <c r="G53" s="865"/>
      <c r="H53" s="875">
        <f>H54+H55+H65</f>
        <v>3506.5</v>
      </c>
      <c r="I53" s="201">
        <f>I54+I55+I65</f>
        <v>2123.4</v>
      </c>
      <c r="J53" s="196"/>
      <c r="K53" s="201">
        <f>K54+K55+K65</f>
        <v>2404.3</v>
      </c>
      <c r="L53" s="201">
        <f>L54+L55+L65</f>
        <v>2404.3</v>
      </c>
      <c r="N53" s="211">
        <f t="shared" si="0"/>
        <v>1102.1999999999998</v>
      </c>
      <c r="O53" s="211">
        <f t="shared" si="0"/>
        <v>-280.9000000000001</v>
      </c>
      <c r="P53" s="211">
        <f t="shared" si="1"/>
        <v>145.8428648671131</v>
      </c>
      <c r="Q53" s="211">
        <f t="shared" si="1"/>
        <v>88.31676579461796</v>
      </c>
    </row>
    <row r="54" spans="1:17" ht="65.25" customHeight="1" hidden="1">
      <c r="A54" s="877" t="s">
        <v>198</v>
      </c>
      <c r="B54" s="877"/>
      <c r="C54" s="865" t="s">
        <v>245</v>
      </c>
      <c r="D54" s="865" t="s">
        <v>211</v>
      </c>
      <c r="E54" s="865" t="s">
        <v>223</v>
      </c>
      <c r="F54" s="865" t="s">
        <v>450</v>
      </c>
      <c r="G54" s="865" t="s">
        <v>199</v>
      </c>
      <c r="H54" s="875">
        <v>2604</v>
      </c>
      <c r="I54" s="201">
        <v>1750</v>
      </c>
      <c r="J54" s="207"/>
      <c r="K54" s="201">
        <v>2099.8</v>
      </c>
      <c r="L54" s="201">
        <v>2099.8</v>
      </c>
      <c r="N54" s="211">
        <f t="shared" si="0"/>
        <v>504.1999999999998</v>
      </c>
      <c r="O54" s="211">
        <f t="shared" si="0"/>
        <v>-349.8000000000002</v>
      </c>
      <c r="P54" s="211">
        <f t="shared" si="1"/>
        <v>124.0118106486332</v>
      </c>
      <c r="Q54" s="211">
        <f t="shared" si="1"/>
        <v>83.34127059719972</v>
      </c>
    </row>
    <row r="55" spans="1:17" ht="27.75" customHeight="1" hidden="1">
      <c r="A55" s="874" t="s">
        <v>319</v>
      </c>
      <c r="B55" s="874"/>
      <c r="C55" s="865" t="s">
        <v>245</v>
      </c>
      <c r="D55" s="865" t="s">
        <v>211</v>
      </c>
      <c r="E55" s="865" t="s">
        <v>223</v>
      </c>
      <c r="F55" s="865" t="s">
        <v>450</v>
      </c>
      <c r="G55" s="865" t="s">
        <v>215</v>
      </c>
      <c r="H55" s="883">
        <v>885.7</v>
      </c>
      <c r="I55" s="884">
        <v>372.4</v>
      </c>
      <c r="J55" s="196"/>
      <c r="K55" s="201">
        <v>294.5</v>
      </c>
      <c r="L55" s="201">
        <v>294.5</v>
      </c>
      <c r="N55" s="211">
        <f t="shared" si="0"/>
        <v>591.2</v>
      </c>
      <c r="O55" s="211">
        <f t="shared" si="0"/>
        <v>77.89999999999998</v>
      </c>
      <c r="P55" s="211">
        <f t="shared" si="1"/>
        <v>300.74702886247877</v>
      </c>
      <c r="Q55" s="211">
        <f t="shared" si="1"/>
        <v>126.4516129032258</v>
      </c>
    </row>
    <row r="56" spans="1:17" ht="12.75" hidden="1">
      <c r="A56" s="874" t="s">
        <v>54</v>
      </c>
      <c r="B56" s="874"/>
      <c r="C56" s="865" t="s">
        <v>245</v>
      </c>
      <c r="D56" s="865" t="s">
        <v>211</v>
      </c>
      <c r="E56" s="865" t="s">
        <v>223</v>
      </c>
      <c r="F56" s="865" t="s">
        <v>450</v>
      </c>
      <c r="G56" s="865" t="s">
        <v>215</v>
      </c>
      <c r="H56" s="883" t="s">
        <v>272</v>
      </c>
      <c r="I56" s="884" t="s">
        <v>272</v>
      </c>
      <c r="J56" s="196"/>
      <c r="K56" s="201" t="s">
        <v>272</v>
      </c>
      <c r="L56" s="201" t="s">
        <v>272</v>
      </c>
      <c r="N56" s="211">
        <f t="shared" si="0"/>
        <v>0</v>
      </c>
      <c r="O56" s="211">
        <f t="shared" si="0"/>
        <v>0</v>
      </c>
      <c r="P56" s="211">
        <f t="shared" si="1"/>
        <v>100</v>
      </c>
      <c r="Q56" s="211">
        <f t="shared" si="1"/>
        <v>100</v>
      </c>
    </row>
    <row r="57" spans="1:17" ht="12.75" hidden="1">
      <c r="A57" s="874" t="s">
        <v>225</v>
      </c>
      <c r="B57" s="874"/>
      <c r="C57" s="865" t="s">
        <v>245</v>
      </c>
      <c r="D57" s="865" t="s">
        <v>211</v>
      </c>
      <c r="E57" s="865" t="s">
        <v>223</v>
      </c>
      <c r="F57" s="865" t="s">
        <v>450</v>
      </c>
      <c r="G57" s="865" t="s">
        <v>215</v>
      </c>
      <c r="H57" s="883" t="s">
        <v>272</v>
      </c>
      <c r="I57" s="884" t="s">
        <v>272</v>
      </c>
      <c r="J57" s="196"/>
      <c r="K57" s="201" t="s">
        <v>272</v>
      </c>
      <c r="L57" s="201" t="s">
        <v>272</v>
      </c>
      <c r="N57" s="211">
        <f t="shared" si="0"/>
        <v>0</v>
      </c>
      <c r="O57" s="211">
        <f t="shared" si="0"/>
        <v>0</v>
      </c>
      <c r="P57" s="211">
        <f t="shared" si="1"/>
        <v>100</v>
      </c>
      <c r="Q57" s="211">
        <f t="shared" si="1"/>
        <v>100</v>
      </c>
    </row>
    <row r="58" spans="1:17" ht="12.75" hidden="1">
      <c r="A58" s="874" t="s">
        <v>226</v>
      </c>
      <c r="B58" s="874"/>
      <c r="C58" s="865" t="s">
        <v>245</v>
      </c>
      <c r="D58" s="865" t="s">
        <v>211</v>
      </c>
      <c r="E58" s="865" t="s">
        <v>223</v>
      </c>
      <c r="F58" s="865" t="s">
        <v>450</v>
      </c>
      <c r="G58" s="865" t="s">
        <v>215</v>
      </c>
      <c r="H58" s="883" t="s">
        <v>273</v>
      </c>
      <c r="I58" s="884" t="s">
        <v>273</v>
      </c>
      <c r="J58" s="196"/>
      <c r="K58" s="201" t="s">
        <v>273</v>
      </c>
      <c r="L58" s="201" t="s">
        <v>273</v>
      </c>
      <c r="N58" s="211">
        <f t="shared" si="0"/>
        <v>0</v>
      </c>
      <c r="O58" s="211">
        <f t="shared" si="0"/>
        <v>0</v>
      </c>
      <c r="P58" s="211">
        <f t="shared" si="1"/>
        <v>100</v>
      </c>
      <c r="Q58" s="211">
        <f t="shared" si="1"/>
        <v>100</v>
      </c>
    </row>
    <row r="59" spans="1:17" ht="12.75" hidden="1">
      <c r="A59" s="871" t="s">
        <v>227</v>
      </c>
      <c r="B59" s="871"/>
      <c r="C59" s="865" t="s">
        <v>245</v>
      </c>
      <c r="D59" s="865" t="s">
        <v>211</v>
      </c>
      <c r="E59" s="865" t="s">
        <v>223</v>
      </c>
      <c r="F59" s="865" t="s">
        <v>450</v>
      </c>
      <c r="G59" s="865" t="s">
        <v>215</v>
      </c>
      <c r="H59" s="885">
        <v>132.1</v>
      </c>
      <c r="I59" s="886">
        <v>132.1</v>
      </c>
      <c r="J59" s="196"/>
      <c r="K59" s="205">
        <v>132.1</v>
      </c>
      <c r="L59" s="205">
        <v>132.1</v>
      </c>
      <c r="N59" s="211">
        <f t="shared" si="0"/>
        <v>0</v>
      </c>
      <c r="O59" s="211">
        <f t="shared" si="0"/>
        <v>0</v>
      </c>
      <c r="P59" s="211">
        <f t="shared" si="1"/>
        <v>100</v>
      </c>
      <c r="Q59" s="211">
        <f t="shared" si="1"/>
        <v>100</v>
      </c>
    </row>
    <row r="60" spans="1:17" ht="12.75" hidden="1">
      <c r="A60" s="871" t="s">
        <v>228</v>
      </c>
      <c r="B60" s="871"/>
      <c r="C60" s="865" t="s">
        <v>245</v>
      </c>
      <c r="D60" s="865" t="s">
        <v>211</v>
      </c>
      <c r="E60" s="865" t="s">
        <v>223</v>
      </c>
      <c r="F60" s="865" t="s">
        <v>450</v>
      </c>
      <c r="G60" s="865" t="s">
        <v>215</v>
      </c>
      <c r="H60" s="885">
        <v>41.5</v>
      </c>
      <c r="I60" s="886">
        <v>41.5</v>
      </c>
      <c r="J60" s="196"/>
      <c r="K60" s="205">
        <v>41.5</v>
      </c>
      <c r="L60" s="205">
        <v>41.5</v>
      </c>
      <c r="N60" s="211">
        <f t="shared" si="0"/>
        <v>0</v>
      </c>
      <c r="O60" s="211">
        <f t="shared" si="0"/>
        <v>0</v>
      </c>
      <c r="P60" s="211">
        <f t="shared" si="1"/>
        <v>100</v>
      </c>
      <c r="Q60" s="211">
        <f t="shared" si="1"/>
        <v>100</v>
      </c>
    </row>
    <row r="61" spans="1:17" ht="12.75" hidden="1">
      <c r="A61" s="871" t="s">
        <v>230</v>
      </c>
      <c r="B61" s="871"/>
      <c r="C61" s="865" t="s">
        <v>245</v>
      </c>
      <c r="D61" s="865" t="s">
        <v>211</v>
      </c>
      <c r="E61" s="865" t="s">
        <v>223</v>
      </c>
      <c r="F61" s="865" t="s">
        <v>450</v>
      </c>
      <c r="G61" s="865" t="s">
        <v>215</v>
      </c>
      <c r="H61" s="883" t="s">
        <v>274</v>
      </c>
      <c r="I61" s="884" t="s">
        <v>274</v>
      </c>
      <c r="J61" s="196"/>
      <c r="K61" s="201" t="s">
        <v>274</v>
      </c>
      <c r="L61" s="201" t="s">
        <v>274</v>
      </c>
      <c r="N61" s="211">
        <f t="shared" si="0"/>
        <v>0</v>
      </c>
      <c r="O61" s="211">
        <f t="shared" si="0"/>
        <v>0</v>
      </c>
      <c r="P61" s="211">
        <f t="shared" si="1"/>
        <v>100</v>
      </c>
      <c r="Q61" s="211">
        <f t="shared" si="1"/>
        <v>100</v>
      </c>
    </row>
    <row r="62" spans="1:17" ht="12.75" hidden="1">
      <c r="A62" s="888" t="s">
        <v>56</v>
      </c>
      <c r="B62" s="888"/>
      <c r="C62" s="865" t="s">
        <v>245</v>
      </c>
      <c r="D62" s="865" t="s">
        <v>211</v>
      </c>
      <c r="E62" s="865" t="s">
        <v>223</v>
      </c>
      <c r="F62" s="865" t="s">
        <v>450</v>
      </c>
      <c r="G62" s="865" t="s">
        <v>215</v>
      </c>
      <c r="H62" s="883" t="s">
        <v>275</v>
      </c>
      <c r="I62" s="884" t="s">
        <v>275</v>
      </c>
      <c r="J62" s="196"/>
      <c r="K62" s="201" t="s">
        <v>275</v>
      </c>
      <c r="L62" s="201" t="s">
        <v>275</v>
      </c>
      <c r="N62" s="211">
        <f t="shared" si="0"/>
        <v>0</v>
      </c>
      <c r="O62" s="211">
        <f t="shared" si="0"/>
        <v>0</v>
      </c>
      <c r="P62" s="211">
        <f t="shared" si="1"/>
        <v>100</v>
      </c>
      <c r="Q62" s="211">
        <f t="shared" si="1"/>
        <v>100</v>
      </c>
    </row>
    <row r="63" spans="1:17" ht="12.75" hidden="1">
      <c r="A63" s="888" t="s">
        <v>233</v>
      </c>
      <c r="B63" s="888"/>
      <c r="C63" s="865" t="s">
        <v>245</v>
      </c>
      <c r="D63" s="865" t="s">
        <v>211</v>
      </c>
      <c r="E63" s="865" t="s">
        <v>223</v>
      </c>
      <c r="F63" s="865" t="s">
        <v>450</v>
      </c>
      <c r="G63" s="865" t="s">
        <v>215</v>
      </c>
      <c r="H63" s="883" t="s">
        <v>275</v>
      </c>
      <c r="I63" s="884" t="s">
        <v>275</v>
      </c>
      <c r="J63" s="196"/>
      <c r="K63" s="201" t="s">
        <v>275</v>
      </c>
      <c r="L63" s="201" t="s">
        <v>275</v>
      </c>
      <c r="N63" s="211">
        <f t="shared" si="0"/>
        <v>0</v>
      </c>
      <c r="O63" s="211">
        <f t="shared" si="0"/>
        <v>0</v>
      </c>
      <c r="P63" s="211">
        <f t="shared" si="1"/>
        <v>100</v>
      </c>
      <c r="Q63" s="211">
        <f t="shared" si="1"/>
        <v>100</v>
      </c>
    </row>
    <row r="64" spans="1:17" ht="12.75" hidden="1">
      <c r="A64" s="874" t="s">
        <v>234</v>
      </c>
      <c r="B64" s="874"/>
      <c r="C64" s="865" t="s">
        <v>245</v>
      </c>
      <c r="D64" s="865" t="s">
        <v>211</v>
      </c>
      <c r="E64" s="865" t="s">
        <v>223</v>
      </c>
      <c r="F64" s="865" t="s">
        <v>450</v>
      </c>
      <c r="G64" s="865" t="s">
        <v>215</v>
      </c>
      <c r="H64" s="883">
        <v>2</v>
      </c>
      <c r="I64" s="884">
        <v>2</v>
      </c>
      <c r="J64" s="196"/>
      <c r="K64" s="201">
        <v>2</v>
      </c>
      <c r="L64" s="201">
        <v>2</v>
      </c>
      <c r="N64" s="211">
        <f t="shared" si="0"/>
        <v>0</v>
      </c>
      <c r="O64" s="211">
        <f t="shared" si="0"/>
        <v>0</v>
      </c>
      <c r="P64" s="211">
        <f t="shared" si="1"/>
        <v>100</v>
      </c>
      <c r="Q64" s="211">
        <f t="shared" si="1"/>
        <v>100</v>
      </c>
    </row>
    <row r="65" spans="1:17" ht="12.75" hidden="1">
      <c r="A65" s="871" t="s">
        <v>201</v>
      </c>
      <c r="B65" s="871"/>
      <c r="C65" s="865" t="s">
        <v>245</v>
      </c>
      <c r="D65" s="865" t="s">
        <v>211</v>
      </c>
      <c r="E65" s="865" t="s">
        <v>223</v>
      </c>
      <c r="F65" s="865" t="s">
        <v>450</v>
      </c>
      <c r="G65" s="865" t="s">
        <v>202</v>
      </c>
      <c r="H65" s="889">
        <v>16.8</v>
      </c>
      <c r="I65" s="890">
        <v>1</v>
      </c>
      <c r="J65" s="196"/>
      <c r="K65" s="200">
        <v>10</v>
      </c>
      <c r="L65" s="200">
        <v>10</v>
      </c>
      <c r="N65" s="211">
        <f t="shared" si="0"/>
        <v>6.800000000000001</v>
      </c>
      <c r="O65" s="211">
        <f t="shared" si="0"/>
        <v>-9</v>
      </c>
      <c r="P65" s="211">
        <f t="shared" si="1"/>
        <v>168.00000000000003</v>
      </c>
      <c r="Q65" s="211">
        <f t="shared" si="1"/>
        <v>10</v>
      </c>
    </row>
    <row r="66" spans="1:17" ht="22.5" hidden="1">
      <c r="A66" s="879" t="s">
        <v>348</v>
      </c>
      <c r="B66" s="879"/>
      <c r="C66" s="865" t="s">
        <v>245</v>
      </c>
      <c r="D66" s="865" t="s">
        <v>211</v>
      </c>
      <c r="E66" s="865" t="s">
        <v>223</v>
      </c>
      <c r="F66" s="865" t="s">
        <v>349</v>
      </c>
      <c r="G66" s="865"/>
      <c r="H66" s="872">
        <f>H67+H68</f>
        <v>0</v>
      </c>
      <c r="I66" s="200">
        <f>I67+I68</f>
        <v>0</v>
      </c>
      <c r="J66" s="196"/>
      <c r="K66" s="200">
        <f>K67+K68</f>
        <v>0</v>
      </c>
      <c r="L66" s="200">
        <f>L67+L68</f>
        <v>0</v>
      </c>
      <c r="N66" s="211">
        <f t="shared" si="0"/>
        <v>0</v>
      </c>
      <c r="O66" s="211">
        <f t="shared" si="0"/>
        <v>0</v>
      </c>
      <c r="P66" s="211" t="e">
        <f t="shared" si="1"/>
        <v>#DIV/0!</v>
      </c>
      <c r="Q66" s="211" t="e">
        <f t="shared" si="1"/>
        <v>#DIV/0!</v>
      </c>
    </row>
    <row r="67" spans="1:17" ht="62.25" customHeight="1" hidden="1">
      <c r="A67" s="877" t="s">
        <v>198</v>
      </c>
      <c r="B67" s="877"/>
      <c r="C67" s="865" t="s">
        <v>245</v>
      </c>
      <c r="D67" s="865" t="s">
        <v>211</v>
      </c>
      <c r="E67" s="865" t="s">
        <v>223</v>
      </c>
      <c r="F67" s="865" t="s">
        <v>349</v>
      </c>
      <c r="G67" s="865" t="s">
        <v>199</v>
      </c>
      <c r="H67" s="875"/>
      <c r="I67" s="206"/>
      <c r="J67" s="196"/>
      <c r="K67" s="206"/>
      <c r="L67" s="206"/>
      <c r="N67" s="211">
        <f t="shared" si="0"/>
        <v>0</v>
      </c>
      <c r="O67" s="211">
        <f t="shared" si="0"/>
        <v>0</v>
      </c>
      <c r="P67" s="211" t="e">
        <f t="shared" si="1"/>
        <v>#DIV/0!</v>
      </c>
      <c r="Q67" s="211" t="e">
        <f t="shared" si="1"/>
        <v>#DIV/0!</v>
      </c>
    </row>
    <row r="68" spans="1:17" ht="33" customHeight="1" hidden="1">
      <c r="A68" s="874" t="s">
        <v>319</v>
      </c>
      <c r="B68" s="874"/>
      <c r="C68" s="865" t="s">
        <v>245</v>
      </c>
      <c r="D68" s="865" t="s">
        <v>211</v>
      </c>
      <c r="E68" s="865" t="s">
        <v>223</v>
      </c>
      <c r="F68" s="865" t="s">
        <v>349</v>
      </c>
      <c r="G68" s="865" t="s">
        <v>215</v>
      </c>
      <c r="H68" s="875"/>
      <c r="I68" s="206"/>
      <c r="J68" s="196"/>
      <c r="K68" s="206"/>
      <c r="L68" s="206"/>
      <c r="N68" s="211">
        <f t="shared" si="0"/>
        <v>0</v>
      </c>
      <c r="O68" s="211">
        <f t="shared" si="0"/>
        <v>0</v>
      </c>
      <c r="P68" s="211" t="e">
        <f t="shared" si="1"/>
        <v>#DIV/0!</v>
      </c>
      <c r="Q68" s="211" t="e">
        <f t="shared" si="1"/>
        <v>#DIV/0!</v>
      </c>
    </row>
    <row r="69" spans="1:17" ht="18.75" customHeight="1">
      <c r="A69" s="863" t="s">
        <v>118</v>
      </c>
      <c r="B69" s="863"/>
      <c r="C69" s="864" t="s">
        <v>245</v>
      </c>
      <c r="D69" s="864" t="s">
        <v>211</v>
      </c>
      <c r="E69" s="864" t="s">
        <v>254</v>
      </c>
      <c r="F69" s="864"/>
      <c r="G69" s="864"/>
      <c r="H69" s="891">
        <f>6!H74</f>
        <v>201.2</v>
      </c>
      <c r="I69" s="208">
        <f aca="true" t="shared" si="2" ref="H69:L71">I70</f>
        <v>0</v>
      </c>
      <c r="J69" s="196"/>
      <c r="K69" s="208">
        <f t="shared" si="2"/>
        <v>0</v>
      </c>
      <c r="L69" s="208">
        <f t="shared" si="2"/>
        <v>0</v>
      </c>
      <c r="N69" s="211">
        <f t="shared" si="0"/>
        <v>201.2</v>
      </c>
      <c r="O69" s="211">
        <f t="shared" si="0"/>
        <v>0</v>
      </c>
      <c r="P69" s="211" t="e">
        <f t="shared" si="1"/>
        <v>#DIV/0!</v>
      </c>
      <c r="Q69" s="211" t="e">
        <f t="shared" si="1"/>
        <v>#DIV/0!</v>
      </c>
    </row>
    <row r="70" spans="1:17" ht="12.75" hidden="1">
      <c r="A70" s="874" t="s">
        <v>276</v>
      </c>
      <c r="B70" s="874"/>
      <c r="C70" s="865" t="s">
        <v>245</v>
      </c>
      <c r="D70" s="865" t="s">
        <v>211</v>
      </c>
      <c r="E70" s="865" t="s">
        <v>254</v>
      </c>
      <c r="F70" s="865" t="s">
        <v>369</v>
      </c>
      <c r="G70" s="865"/>
      <c r="H70" s="880">
        <f t="shared" si="2"/>
        <v>0</v>
      </c>
      <c r="I70" s="202">
        <f t="shared" si="2"/>
        <v>0</v>
      </c>
      <c r="J70" s="196"/>
      <c r="K70" s="202">
        <f t="shared" si="2"/>
        <v>0</v>
      </c>
      <c r="L70" s="202">
        <f t="shared" si="2"/>
        <v>0</v>
      </c>
      <c r="N70" s="211">
        <f t="shared" si="0"/>
        <v>0</v>
      </c>
      <c r="O70" s="211">
        <f t="shared" si="0"/>
        <v>0</v>
      </c>
      <c r="P70" s="211" t="e">
        <f t="shared" si="1"/>
        <v>#DIV/0!</v>
      </c>
      <c r="Q70" s="211" t="e">
        <f t="shared" si="1"/>
        <v>#DIV/0!</v>
      </c>
    </row>
    <row r="71" spans="1:17" ht="12.75" hidden="1">
      <c r="A71" s="874" t="s">
        <v>397</v>
      </c>
      <c r="B71" s="874"/>
      <c r="C71" s="865" t="s">
        <v>245</v>
      </c>
      <c r="D71" s="865" t="s">
        <v>211</v>
      </c>
      <c r="E71" s="865" t="s">
        <v>254</v>
      </c>
      <c r="F71" s="865" t="s">
        <v>398</v>
      </c>
      <c r="G71" s="865"/>
      <c r="H71" s="880">
        <f t="shared" si="2"/>
        <v>0</v>
      </c>
      <c r="I71" s="202">
        <f t="shared" si="2"/>
        <v>0</v>
      </c>
      <c r="J71" s="196"/>
      <c r="K71" s="202">
        <f t="shared" si="2"/>
        <v>0</v>
      </c>
      <c r="L71" s="202">
        <f t="shared" si="2"/>
        <v>0</v>
      </c>
      <c r="N71" s="211">
        <f t="shared" si="0"/>
        <v>0</v>
      </c>
      <c r="O71" s="211">
        <f t="shared" si="0"/>
        <v>0</v>
      </c>
      <c r="P71" s="211" t="e">
        <f t="shared" si="1"/>
        <v>#DIV/0!</v>
      </c>
      <c r="Q71" s="211" t="e">
        <f t="shared" si="1"/>
        <v>#DIV/0!</v>
      </c>
    </row>
    <row r="72" spans="1:17" ht="12.75" hidden="1">
      <c r="A72" s="874" t="s">
        <v>201</v>
      </c>
      <c r="B72" s="874"/>
      <c r="C72" s="865" t="s">
        <v>245</v>
      </c>
      <c r="D72" s="865" t="s">
        <v>211</v>
      </c>
      <c r="E72" s="865" t="s">
        <v>254</v>
      </c>
      <c r="F72" s="865" t="s">
        <v>398</v>
      </c>
      <c r="G72" s="865" t="s">
        <v>202</v>
      </c>
      <c r="H72" s="880"/>
      <c r="I72" s="202"/>
      <c r="J72" s="196"/>
      <c r="K72" s="202"/>
      <c r="L72" s="202"/>
      <c r="N72" s="211">
        <f t="shared" si="0"/>
        <v>0</v>
      </c>
      <c r="O72" s="211">
        <f t="shared" si="0"/>
        <v>0</v>
      </c>
      <c r="P72" s="211" t="e">
        <f t="shared" si="1"/>
        <v>#DIV/0!</v>
      </c>
      <c r="Q72" s="211" t="e">
        <f t="shared" si="1"/>
        <v>#DIV/0!</v>
      </c>
    </row>
    <row r="73" spans="1:17" s="9" customFormat="1" ht="12.75">
      <c r="A73" s="863" t="s">
        <v>240</v>
      </c>
      <c r="B73" s="863"/>
      <c r="C73" s="864" t="s">
        <v>245</v>
      </c>
      <c r="D73" s="864" t="s">
        <v>211</v>
      </c>
      <c r="E73" s="864" t="s">
        <v>236</v>
      </c>
      <c r="F73" s="864"/>
      <c r="G73" s="864"/>
      <c r="H73" s="881">
        <f>6!H77</f>
        <v>10</v>
      </c>
      <c r="I73" s="203">
        <f>I74</f>
        <v>1</v>
      </c>
      <c r="J73" s="204"/>
      <c r="K73" s="203">
        <f>K74</f>
        <v>1</v>
      </c>
      <c r="L73" s="203">
        <f>L74</f>
        <v>1</v>
      </c>
      <c r="N73" s="211">
        <f t="shared" si="0"/>
        <v>9</v>
      </c>
      <c r="O73" s="211">
        <f t="shared" si="0"/>
        <v>0</v>
      </c>
      <c r="P73" s="211">
        <f t="shared" si="1"/>
        <v>1000</v>
      </c>
      <c r="Q73" s="211">
        <f t="shared" si="1"/>
        <v>100</v>
      </c>
    </row>
    <row r="74" spans="1:17" ht="12.75" hidden="1">
      <c r="A74" s="871" t="s">
        <v>240</v>
      </c>
      <c r="B74" s="871"/>
      <c r="C74" s="865" t="s">
        <v>245</v>
      </c>
      <c r="D74" s="865" t="s">
        <v>211</v>
      </c>
      <c r="E74" s="865" t="s">
        <v>236</v>
      </c>
      <c r="F74" s="865" t="s">
        <v>451</v>
      </c>
      <c r="G74" s="865"/>
      <c r="H74" s="880">
        <f>H75</f>
        <v>1</v>
      </c>
      <c r="I74" s="202">
        <f>I75</f>
        <v>1</v>
      </c>
      <c r="J74" s="196"/>
      <c r="K74" s="202">
        <f>K75</f>
        <v>1</v>
      </c>
      <c r="L74" s="202">
        <f>L75</f>
        <v>1</v>
      </c>
      <c r="N74" s="211">
        <f t="shared" si="0"/>
        <v>0</v>
      </c>
      <c r="O74" s="211">
        <f t="shared" si="0"/>
        <v>0</v>
      </c>
      <c r="P74" s="211">
        <f t="shared" si="1"/>
        <v>100</v>
      </c>
      <c r="Q74" s="211">
        <f t="shared" si="1"/>
        <v>100</v>
      </c>
    </row>
    <row r="75" spans="1:17" ht="12.75" hidden="1">
      <c r="A75" s="874" t="s">
        <v>244</v>
      </c>
      <c r="B75" s="874"/>
      <c r="C75" s="865" t="s">
        <v>245</v>
      </c>
      <c r="D75" s="865" t="s">
        <v>211</v>
      </c>
      <c r="E75" s="865" t="s">
        <v>236</v>
      </c>
      <c r="F75" s="865" t="s">
        <v>16</v>
      </c>
      <c r="G75" s="865"/>
      <c r="H75" s="872">
        <f>H77</f>
        <v>1</v>
      </c>
      <c r="I75" s="200">
        <f>I77</f>
        <v>1</v>
      </c>
      <c r="J75" s="196"/>
      <c r="K75" s="200">
        <f>K77</f>
        <v>1</v>
      </c>
      <c r="L75" s="200">
        <f>L77</f>
        <v>1</v>
      </c>
      <c r="N75" s="211">
        <f t="shared" si="0"/>
        <v>0</v>
      </c>
      <c r="O75" s="211">
        <f t="shared" si="0"/>
        <v>0</v>
      </c>
      <c r="P75" s="211">
        <f t="shared" si="1"/>
        <v>100</v>
      </c>
      <c r="Q75" s="211">
        <f t="shared" si="1"/>
        <v>100</v>
      </c>
    </row>
    <row r="76" spans="1:17" ht="12.75" hidden="1">
      <c r="A76" s="874" t="s">
        <v>38</v>
      </c>
      <c r="B76" s="874"/>
      <c r="C76" s="865" t="s">
        <v>245</v>
      </c>
      <c r="D76" s="865" t="s">
        <v>211</v>
      </c>
      <c r="E76" s="865" t="s">
        <v>236</v>
      </c>
      <c r="F76" s="865" t="s">
        <v>17</v>
      </c>
      <c r="G76" s="865"/>
      <c r="H76" s="872">
        <f>H77</f>
        <v>1</v>
      </c>
      <c r="I76" s="200">
        <f>I77</f>
        <v>1</v>
      </c>
      <c r="J76" s="196"/>
      <c r="K76" s="200">
        <f>K77</f>
        <v>1</v>
      </c>
      <c r="L76" s="200">
        <f>L77</f>
        <v>1</v>
      </c>
      <c r="N76" s="211">
        <f t="shared" si="0"/>
        <v>0</v>
      </c>
      <c r="O76" s="211">
        <f t="shared" si="0"/>
        <v>0</v>
      </c>
      <c r="P76" s="211">
        <f t="shared" si="1"/>
        <v>100</v>
      </c>
      <c r="Q76" s="211">
        <f t="shared" si="1"/>
        <v>100</v>
      </c>
    </row>
    <row r="77" spans="1:17" ht="12.75" hidden="1">
      <c r="A77" s="874" t="s">
        <v>201</v>
      </c>
      <c r="B77" s="874"/>
      <c r="C77" s="865" t="s">
        <v>245</v>
      </c>
      <c r="D77" s="865" t="s">
        <v>211</v>
      </c>
      <c r="E77" s="865" t="s">
        <v>236</v>
      </c>
      <c r="F77" s="865" t="s">
        <v>17</v>
      </c>
      <c r="G77" s="865" t="s">
        <v>202</v>
      </c>
      <c r="H77" s="880">
        <v>1</v>
      </c>
      <c r="I77" s="202">
        <v>1</v>
      </c>
      <c r="J77" s="196"/>
      <c r="K77" s="202">
        <v>1</v>
      </c>
      <c r="L77" s="202">
        <v>1</v>
      </c>
      <c r="N77" s="211">
        <f t="shared" si="0"/>
        <v>0</v>
      </c>
      <c r="O77" s="211">
        <f t="shared" si="0"/>
        <v>0</v>
      </c>
      <c r="P77" s="211">
        <f t="shared" si="1"/>
        <v>100</v>
      </c>
      <c r="Q77" s="211">
        <f t="shared" si="1"/>
        <v>100</v>
      </c>
    </row>
    <row r="78" spans="1:17" s="9" customFormat="1" ht="24" customHeight="1">
      <c r="A78" s="868" t="s">
        <v>47</v>
      </c>
      <c r="B78" s="868"/>
      <c r="C78" s="864" t="s">
        <v>245</v>
      </c>
      <c r="D78" s="864" t="s">
        <v>211</v>
      </c>
      <c r="E78" s="864" t="s">
        <v>87</v>
      </c>
      <c r="F78" s="864"/>
      <c r="G78" s="864"/>
      <c r="H78" s="881">
        <f>6!H82</f>
        <v>9</v>
      </c>
      <c r="I78" s="203">
        <f>I83+I79</f>
        <v>3.7</v>
      </c>
      <c r="J78" s="204"/>
      <c r="K78" s="203">
        <f>K83+K79</f>
        <v>3.6</v>
      </c>
      <c r="L78" s="203">
        <f>L83+L79</f>
        <v>3.6</v>
      </c>
      <c r="N78" s="211">
        <f t="shared" si="0"/>
        <v>5.4</v>
      </c>
      <c r="O78" s="211">
        <f t="shared" si="0"/>
        <v>0.10000000000000009</v>
      </c>
      <c r="P78" s="211">
        <f t="shared" si="1"/>
        <v>250</v>
      </c>
      <c r="Q78" s="211">
        <f t="shared" si="1"/>
        <v>102.77777777777779</v>
      </c>
    </row>
    <row r="79" spans="1:17" s="9" customFormat="1" ht="57" customHeight="1" hidden="1">
      <c r="A79" s="863" t="s">
        <v>55</v>
      </c>
      <c r="B79" s="863"/>
      <c r="C79" s="864" t="s">
        <v>245</v>
      </c>
      <c r="D79" s="864" t="s">
        <v>211</v>
      </c>
      <c r="E79" s="864" t="s">
        <v>87</v>
      </c>
      <c r="F79" s="864" t="s">
        <v>453</v>
      </c>
      <c r="G79" s="864"/>
      <c r="H79" s="881">
        <f>H81</f>
        <v>0</v>
      </c>
      <c r="I79" s="203">
        <f>I81</f>
        <v>0.7</v>
      </c>
      <c r="J79" s="204"/>
      <c r="K79" s="203">
        <f>K81</f>
        <v>0.6</v>
      </c>
      <c r="L79" s="203">
        <f>L81</f>
        <v>0.6</v>
      </c>
      <c r="N79" s="211">
        <f t="shared" si="0"/>
        <v>-0.6</v>
      </c>
      <c r="O79" s="211">
        <f t="shared" si="0"/>
        <v>0.09999999999999998</v>
      </c>
      <c r="P79" s="211">
        <f t="shared" si="1"/>
        <v>0</v>
      </c>
      <c r="Q79" s="211">
        <f t="shared" si="1"/>
        <v>116.66666666666667</v>
      </c>
    </row>
    <row r="80" spans="1:17" s="9" customFormat="1" ht="32.25" customHeight="1" hidden="1">
      <c r="A80" s="871" t="s">
        <v>452</v>
      </c>
      <c r="B80" s="871"/>
      <c r="C80" s="865" t="s">
        <v>245</v>
      </c>
      <c r="D80" s="865" t="s">
        <v>211</v>
      </c>
      <c r="E80" s="865" t="s">
        <v>87</v>
      </c>
      <c r="F80" s="865" t="s">
        <v>454</v>
      </c>
      <c r="G80" s="865"/>
      <c r="H80" s="880">
        <f>H81</f>
        <v>0</v>
      </c>
      <c r="I80" s="202">
        <f>I81</f>
        <v>0.7</v>
      </c>
      <c r="J80" s="204"/>
      <c r="K80" s="203">
        <f>K81</f>
        <v>0.6</v>
      </c>
      <c r="L80" s="203">
        <f>L81</f>
        <v>0.6</v>
      </c>
      <c r="N80" s="211">
        <f t="shared" si="0"/>
        <v>-0.6</v>
      </c>
      <c r="O80" s="211">
        <f t="shared" si="0"/>
        <v>0.09999999999999998</v>
      </c>
      <c r="P80" s="211">
        <f t="shared" si="1"/>
        <v>0</v>
      </c>
      <c r="Q80" s="211">
        <f t="shared" si="1"/>
        <v>116.66666666666667</v>
      </c>
    </row>
    <row r="81" spans="1:17" s="9" customFormat="1" ht="45" hidden="1">
      <c r="A81" s="822" t="s">
        <v>317</v>
      </c>
      <c r="B81" s="822"/>
      <c r="C81" s="865" t="s">
        <v>245</v>
      </c>
      <c r="D81" s="865" t="s">
        <v>211</v>
      </c>
      <c r="E81" s="865" t="s">
        <v>87</v>
      </c>
      <c r="F81" s="865" t="s">
        <v>455</v>
      </c>
      <c r="G81" s="864"/>
      <c r="H81" s="880">
        <f>H82</f>
        <v>0</v>
      </c>
      <c r="I81" s="202">
        <f>I82</f>
        <v>0.7</v>
      </c>
      <c r="J81" s="204"/>
      <c r="K81" s="203">
        <f>K82</f>
        <v>0.6</v>
      </c>
      <c r="L81" s="203">
        <f>L82</f>
        <v>0.6</v>
      </c>
      <c r="N81" s="211">
        <f t="shared" si="0"/>
        <v>-0.6</v>
      </c>
      <c r="O81" s="211">
        <f t="shared" si="0"/>
        <v>0.09999999999999998</v>
      </c>
      <c r="P81" s="211">
        <f t="shared" si="1"/>
        <v>0</v>
      </c>
      <c r="Q81" s="211">
        <f t="shared" si="1"/>
        <v>116.66666666666667</v>
      </c>
    </row>
    <row r="82" spans="1:17" s="9" customFormat="1" ht="22.5" hidden="1">
      <c r="A82" s="874" t="s">
        <v>319</v>
      </c>
      <c r="B82" s="874"/>
      <c r="C82" s="865" t="s">
        <v>245</v>
      </c>
      <c r="D82" s="865" t="s">
        <v>211</v>
      </c>
      <c r="E82" s="865" t="s">
        <v>87</v>
      </c>
      <c r="F82" s="865" t="s">
        <v>455</v>
      </c>
      <c r="G82" s="865" t="s">
        <v>215</v>
      </c>
      <c r="H82" s="880">
        <v>0</v>
      </c>
      <c r="I82" s="202">
        <v>0.7</v>
      </c>
      <c r="J82" s="204"/>
      <c r="K82" s="202">
        <v>0.6</v>
      </c>
      <c r="L82" s="202">
        <v>0.6</v>
      </c>
      <c r="N82" s="211">
        <f t="shared" si="0"/>
        <v>-0.6</v>
      </c>
      <c r="O82" s="211">
        <f t="shared" si="0"/>
        <v>0.09999999999999998</v>
      </c>
      <c r="P82" s="211">
        <f t="shared" si="1"/>
        <v>0</v>
      </c>
      <c r="Q82" s="211">
        <f t="shared" si="1"/>
        <v>116.66666666666667</v>
      </c>
    </row>
    <row r="83" spans="1:17" s="9" customFormat="1" ht="21.75" hidden="1">
      <c r="A83" s="863" t="s">
        <v>57</v>
      </c>
      <c r="B83" s="863"/>
      <c r="C83" s="864" t="s">
        <v>245</v>
      </c>
      <c r="D83" s="864" t="s">
        <v>211</v>
      </c>
      <c r="E83" s="864" t="s">
        <v>87</v>
      </c>
      <c r="F83" s="864" t="s">
        <v>399</v>
      </c>
      <c r="G83" s="864"/>
      <c r="H83" s="881">
        <f>H84+H89</f>
        <v>8</v>
      </c>
      <c r="I83" s="203">
        <f>I84+I89</f>
        <v>3</v>
      </c>
      <c r="J83" s="204"/>
      <c r="K83" s="203">
        <f>K84+K89</f>
        <v>3</v>
      </c>
      <c r="L83" s="203">
        <f>L84+L89</f>
        <v>3</v>
      </c>
      <c r="N83" s="211">
        <f t="shared" si="0"/>
        <v>5</v>
      </c>
      <c r="O83" s="211">
        <f t="shared" si="0"/>
        <v>0</v>
      </c>
      <c r="P83" s="211">
        <f t="shared" si="1"/>
        <v>266.66666666666663</v>
      </c>
      <c r="Q83" s="211">
        <f t="shared" si="1"/>
        <v>100</v>
      </c>
    </row>
    <row r="84" spans="1:17" s="9" customFormat="1" ht="21.75" hidden="1">
      <c r="A84" s="863" t="s">
        <v>59</v>
      </c>
      <c r="B84" s="863"/>
      <c r="C84" s="864" t="s">
        <v>245</v>
      </c>
      <c r="D84" s="864" t="s">
        <v>211</v>
      </c>
      <c r="E84" s="864" t="s">
        <v>87</v>
      </c>
      <c r="F84" s="864" t="s">
        <v>94</v>
      </c>
      <c r="G84" s="864"/>
      <c r="H84" s="881">
        <v>5</v>
      </c>
      <c r="I84" s="203">
        <f>I85</f>
        <v>0</v>
      </c>
      <c r="J84" s="204"/>
      <c r="K84" s="203">
        <f>K85</f>
        <v>0</v>
      </c>
      <c r="L84" s="203">
        <f>L85</f>
        <v>0</v>
      </c>
      <c r="N84" s="211">
        <f t="shared" si="0"/>
        <v>5</v>
      </c>
      <c r="O84" s="211">
        <f t="shared" si="0"/>
        <v>0</v>
      </c>
      <c r="P84" s="211" t="e">
        <f t="shared" si="1"/>
        <v>#DIV/0!</v>
      </c>
      <c r="Q84" s="211" t="e">
        <f t="shared" si="1"/>
        <v>#DIV/0!</v>
      </c>
    </row>
    <row r="85" spans="1:17" ht="12.75" hidden="1">
      <c r="A85" s="874" t="s">
        <v>200</v>
      </c>
      <c r="B85" s="874"/>
      <c r="C85" s="865" t="s">
        <v>245</v>
      </c>
      <c r="D85" s="865" t="s">
        <v>211</v>
      </c>
      <c r="E85" s="865" t="s">
        <v>87</v>
      </c>
      <c r="F85" s="865" t="s">
        <v>94</v>
      </c>
      <c r="G85" s="865" t="s">
        <v>215</v>
      </c>
      <c r="H85" s="880">
        <v>5</v>
      </c>
      <c r="I85" s="202"/>
      <c r="J85" s="196"/>
      <c r="K85" s="202"/>
      <c r="L85" s="202"/>
      <c r="N85" s="211">
        <f t="shared" si="0"/>
        <v>5</v>
      </c>
      <c r="O85" s="211">
        <f t="shared" si="0"/>
        <v>0</v>
      </c>
      <c r="P85" s="211" t="e">
        <f t="shared" si="1"/>
        <v>#DIV/0!</v>
      </c>
      <c r="Q85" s="211" t="e">
        <f t="shared" si="1"/>
        <v>#DIV/0!</v>
      </c>
    </row>
    <row r="86" spans="1:17" ht="12.75" hidden="1">
      <c r="A86" s="874" t="s">
        <v>54</v>
      </c>
      <c r="B86" s="874"/>
      <c r="C86" s="865" t="s">
        <v>245</v>
      </c>
      <c r="D86" s="865" t="s">
        <v>211</v>
      </c>
      <c r="E86" s="865" t="s">
        <v>87</v>
      </c>
      <c r="F86" s="865" t="s">
        <v>60</v>
      </c>
      <c r="G86" s="865" t="s">
        <v>215</v>
      </c>
      <c r="H86" s="880"/>
      <c r="I86" s="202"/>
      <c r="J86" s="196"/>
      <c r="K86" s="202"/>
      <c r="L86" s="202"/>
      <c r="N86" s="211">
        <f t="shared" si="0"/>
        <v>0</v>
      </c>
      <c r="O86" s="211">
        <f t="shared" si="0"/>
        <v>0</v>
      </c>
      <c r="P86" s="211" t="e">
        <f t="shared" si="1"/>
        <v>#DIV/0!</v>
      </c>
      <c r="Q86" s="211" t="e">
        <f t="shared" si="1"/>
        <v>#DIV/0!</v>
      </c>
    </row>
    <row r="87" spans="1:17" ht="12.75" hidden="1">
      <c r="A87" s="874" t="s">
        <v>225</v>
      </c>
      <c r="B87" s="874"/>
      <c r="C87" s="865" t="s">
        <v>245</v>
      </c>
      <c r="D87" s="865" t="s">
        <v>211</v>
      </c>
      <c r="E87" s="865" t="s">
        <v>87</v>
      </c>
      <c r="F87" s="865" t="s">
        <v>60</v>
      </c>
      <c r="G87" s="865" t="s">
        <v>215</v>
      </c>
      <c r="H87" s="880"/>
      <c r="I87" s="202"/>
      <c r="J87" s="196"/>
      <c r="K87" s="202"/>
      <c r="L87" s="202"/>
      <c r="N87" s="211">
        <f t="shared" si="0"/>
        <v>0</v>
      </c>
      <c r="O87" s="211">
        <f t="shared" si="0"/>
        <v>0</v>
      </c>
      <c r="P87" s="211" t="e">
        <f t="shared" si="1"/>
        <v>#DIV/0!</v>
      </c>
      <c r="Q87" s="211" t="e">
        <f t="shared" si="1"/>
        <v>#DIV/0!</v>
      </c>
    </row>
    <row r="88" spans="1:17" ht="12.75" hidden="1">
      <c r="A88" s="874" t="s">
        <v>230</v>
      </c>
      <c r="B88" s="874"/>
      <c r="C88" s="865" t="s">
        <v>245</v>
      </c>
      <c r="D88" s="865" t="s">
        <v>211</v>
      </c>
      <c r="E88" s="865" t="s">
        <v>87</v>
      </c>
      <c r="F88" s="865" t="s">
        <v>60</v>
      </c>
      <c r="G88" s="865" t="s">
        <v>215</v>
      </c>
      <c r="H88" s="880"/>
      <c r="I88" s="202"/>
      <c r="J88" s="196"/>
      <c r="K88" s="202"/>
      <c r="L88" s="202"/>
      <c r="N88" s="211">
        <f t="shared" si="0"/>
        <v>0</v>
      </c>
      <c r="O88" s="211">
        <f t="shared" si="0"/>
        <v>0</v>
      </c>
      <c r="P88" s="211" t="e">
        <f t="shared" si="1"/>
        <v>#DIV/0!</v>
      </c>
      <c r="Q88" s="211" t="e">
        <f t="shared" si="1"/>
        <v>#DIV/0!</v>
      </c>
    </row>
    <row r="89" spans="1:17" s="9" customFormat="1" ht="21.75" hidden="1">
      <c r="A89" s="863" t="s">
        <v>69</v>
      </c>
      <c r="B89" s="863"/>
      <c r="C89" s="864" t="s">
        <v>245</v>
      </c>
      <c r="D89" s="864" t="s">
        <v>211</v>
      </c>
      <c r="E89" s="864" t="s">
        <v>87</v>
      </c>
      <c r="F89" s="864" t="s">
        <v>400</v>
      </c>
      <c r="G89" s="864"/>
      <c r="H89" s="881">
        <f>H90</f>
        <v>3</v>
      </c>
      <c r="I89" s="203">
        <f>I90</f>
        <v>3</v>
      </c>
      <c r="J89" s="204"/>
      <c r="K89" s="203">
        <f>K90</f>
        <v>3</v>
      </c>
      <c r="L89" s="203">
        <f>L90</f>
        <v>3</v>
      </c>
      <c r="N89" s="211">
        <f t="shared" si="0"/>
        <v>0</v>
      </c>
      <c r="O89" s="211">
        <f t="shared" si="0"/>
        <v>0</v>
      </c>
      <c r="P89" s="211">
        <f t="shared" si="1"/>
        <v>100</v>
      </c>
      <c r="Q89" s="211">
        <f t="shared" si="1"/>
        <v>100</v>
      </c>
    </row>
    <row r="90" spans="1:17" ht="15" customHeight="1" hidden="1">
      <c r="A90" s="874" t="s">
        <v>61</v>
      </c>
      <c r="B90" s="874"/>
      <c r="C90" s="865" t="s">
        <v>245</v>
      </c>
      <c r="D90" s="865" t="s">
        <v>211</v>
      </c>
      <c r="E90" s="865" t="s">
        <v>87</v>
      </c>
      <c r="F90" s="865" t="s">
        <v>401</v>
      </c>
      <c r="G90" s="865"/>
      <c r="H90" s="880">
        <f>H92+H96</f>
        <v>3</v>
      </c>
      <c r="I90" s="202">
        <f>I92+I96</f>
        <v>3</v>
      </c>
      <c r="J90" s="196"/>
      <c r="K90" s="202">
        <f>K92+K96</f>
        <v>3</v>
      </c>
      <c r="L90" s="202">
        <f>L92+L96</f>
        <v>3</v>
      </c>
      <c r="N90" s="211">
        <f t="shared" si="0"/>
        <v>0</v>
      </c>
      <c r="O90" s="211">
        <f t="shared" si="0"/>
        <v>0</v>
      </c>
      <c r="P90" s="211">
        <f t="shared" si="1"/>
        <v>100</v>
      </c>
      <c r="Q90" s="211">
        <f t="shared" si="1"/>
        <v>100</v>
      </c>
    </row>
    <row r="91" spans="1:17" ht="22.5" hidden="1">
      <c r="A91" s="874" t="s">
        <v>256</v>
      </c>
      <c r="B91" s="874"/>
      <c r="C91" s="865" t="s">
        <v>245</v>
      </c>
      <c r="D91" s="865" t="s">
        <v>211</v>
      </c>
      <c r="E91" s="865" t="s">
        <v>87</v>
      </c>
      <c r="F91" s="865" t="s">
        <v>257</v>
      </c>
      <c r="G91" s="865"/>
      <c r="H91" s="880">
        <f>H96</f>
        <v>3</v>
      </c>
      <c r="I91" s="202">
        <f>I96</f>
        <v>3</v>
      </c>
      <c r="J91" s="196"/>
      <c r="K91" s="202">
        <f>K96</f>
        <v>3</v>
      </c>
      <c r="L91" s="202">
        <f>L96</f>
        <v>3</v>
      </c>
      <c r="N91" s="211">
        <f t="shared" si="0"/>
        <v>0</v>
      </c>
      <c r="O91" s="211">
        <f t="shared" si="0"/>
        <v>0</v>
      </c>
      <c r="P91" s="211">
        <f t="shared" si="1"/>
        <v>100</v>
      </c>
      <c r="Q91" s="211">
        <f t="shared" si="1"/>
        <v>100</v>
      </c>
    </row>
    <row r="92" spans="1:17" ht="12.75" hidden="1">
      <c r="A92" s="871" t="s">
        <v>200</v>
      </c>
      <c r="B92" s="871"/>
      <c r="C92" s="865" t="s">
        <v>245</v>
      </c>
      <c r="D92" s="865" t="s">
        <v>211</v>
      </c>
      <c r="E92" s="865" t="s">
        <v>87</v>
      </c>
      <c r="F92" s="865" t="s">
        <v>257</v>
      </c>
      <c r="G92" s="865" t="s">
        <v>215</v>
      </c>
      <c r="H92" s="872"/>
      <c r="I92" s="200"/>
      <c r="J92" s="196"/>
      <c r="K92" s="200"/>
      <c r="L92" s="200"/>
      <c r="N92" s="211">
        <f t="shared" si="0"/>
        <v>0</v>
      </c>
      <c r="O92" s="211">
        <f t="shared" si="0"/>
        <v>0</v>
      </c>
      <c r="P92" s="211" t="e">
        <f t="shared" si="1"/>
        <v>#DIV/0!</v>
      </c>
      <c r="Q92" s="211" t="e">
        <f t="shared" si="1"/>
        <v>#DIV/0!</v>
      </c>
    </row>
    <row r="93" spans="1:17" ht="12.75" hidden="1">
      <c r="A93" s="871" t="s">
        <v>54</v>
      </c>
      <c r="B93" s="871"/>
      <c r="C93" s="865" t="s">
        <v>245</v>
      </c>
      <c r="D93" s="865" t="s">
        <v>211</v>
      </c>
      <c r="E93" s="865" t="s">
        <v>87</v>
      </c>
      <c r="F93" s="865" t="s">
        <v>257</v>
      </c>
      <c r="G93" s="865" t="s">
        <v>215</v>
      </c>
      <c r="H93" s="880">
        <v>45</v>
      </c>
      <c r="I93" s="202">
        <v>45</v>
      </c>
      <c r="J93" s="196"/>
      <c r="K93" s="202">
        <v>45</v>
      </c>
      <c r="L93" s="202">
        <v>45</v>
      </c>
      <c r="N93" s="211">
        <f t="shared" si="0"/>
        <v>0</v>
      </c>
      <c r="O93" s="211">
        <f t="shared" si="0"/>
        <v>0</v>
      </c>
      <c r="P93" s="211">
        <f t="shared" si="1"/>
        <v>100</v>
      </c>
      <c r="Q93" s="211">
        <f t="shared" si="1"/>
        <v>100</v>
      </c>
    </row>
    <row r="94" spans="1:17" ht="12.75" hidden="1">
      <c r="A94" s="874" t="s">
        <v>225</v>
      </c>
      <c r="B94" s="874"/>
      <c r="C94" s="865" t="s">
        <v>245</v>
      </c>
      <c r="D94" s="865" t="s">
        <v>211</v>
      </c>
      <c r="E94" s="865" t="s">
        <v>87</v>
      </c>
      <c r="F94" s="865" t="s">
        <v>257</v>
      </c>
      <c r="G94" s="865" t="s">
        <v>215</v>
      </c>
      <c r="H94" s="880">
        <v>45</v>
      </c>
      <c r="I94" s="202">
        <v>45</v>
      </c>
      <c r="J94" s="196"/>
      <c r="K94" s="202">
        <v>45</v>
      </c>
      <c r="L94" s="202">
        <v>45</v>
      </c>
      <c r="N94" s="211">
        <f t="shared" si="0"/>
        <v>0</v>
      </c>
      <c r="O94" s="211">
        <f t="shared" si="0"/>
        <v>0</v>
      </c>
      <c r="P94" s="211">
        <f t="shared" si="1"/>
        <v>100</v>
      </c>
      <c r="Q94" s="211">
        <f t="shared" si="1"/>
        <v>100</v>
      </c>
    </row>
    <row r="95" spans="1:17" ht="12.75" hidden="1">
      <c r="A95" s="893" t="s">
        <v>230</v>
      </c>
      <c r="B95" s="893"/>
      <c r="C95" s="865" t="s">
        <v>245</v>
      </c>
      <c r="D95" s="865" t="s">
        <v>211</v>
      </c>
      <c r="E95" s="865" t="s">
        <v>87</v>
      </c>
      <c r="F95" s="865" t="s">
        <v>257</v>
      </c>
      <c r="G95" s="865" t="s">
        <v>215</v>
      </c>
      <c r="H95" s="880">
        <v>45</v>
      </c>
      <c r="I95" s="202">
        <v>45</v>
      </c>
      <c r="J95" s="196"/>
      <c r="K95" s="202">
        <v>45</v>
      </c>
      <c r="L95" s="202">
        <v>45</v>
      </c>
      <c r="N95" s="211">
        <f t="shared" si="0"/>
        <v>0</v>
      </c>
      <c r="O95" s="211">
        <f t="shared" si="0"/>
        <v>0</v>
      </c>
      <c r="P95" s="211">
        <f t="shared" si="1"/>
        <v>100</v>
      </c>
      <c r="Q95" s="211">
        <f t="shared" si="1"/>
        <v>100</v>
      </c>
    </row>
    <row r="96" spans="1:17" ht="12.75" hidden="1">
      <c r="A96" s="874" t="s">
        <v>201</v>
      </c>
      <c r="B96" s="874"/>
      <c r="C96" s="865" t="s">
        <v>245</v>
      </c>
      <c r="D96" s="865" t="s">
        <v>211</v>
      </c>
      <c r="E96" s="865" t="s">
        <v>87</v>
      </c>
      <c r="F96" s="865" t="s">
        <v>257</v>
      </c>
      <c r="G96" s="865" t="s">
        <v>202</v>
      </c>
      <c r="H96" s="880">
        <v>3</v>
      </c>
      <c r="I96" s="202">
        <v>3</v>
      </c>
      <c r="J96" s="196"/>
      <c r="K96" s="202">
        <v>3</v>
      </c>
      <c r="L96" s="202">
        <v>3</v>
      </c>
      <c r="N96" s="211">
        <f t="shared" si="0"/>
        <v>0</v>
      </c>
      <c r="O96" s="211">
        <f t="shared" si="0"/>
        <v>0</v>
      </c>
      <c r="P96" s="211">
        <f t="shared" si="1"/>
        <v>100</v>
      </c>
      <c r="Q96" s="211">
        <f t="shared" si="1"/>
        <v>100</v>
      </c>
    </row>
    <row r="97" spans="1:17" ht="12.75" hidden="1">
      <c r="A97" s="893" t="s">
        <v>54</v>
      </c>
      <c r="B97" s="893"/>
      <c r="C97" s="865" t="s">
        <v>245</v>
      </c>
      <c r="D97" s="865" t="s">
        <v>211</v>
      </c>
      <c r="E97" s="865" t="s">
        <v>87</v>
      </c>
      <c r="F97" s="865" t="s">
        <v>257</v>
      </c>
      <c r="G97" s="865" t="s">
        <v>202</v>
      </c>
      <c r="H97" s="880">
        <v>1</v>
      </c>
      <c r="I97" s="202">
        <v>1</v>
      </c>
      <c r="J97" s="196"/>
      <c r="K97" s="202">
        <v>1</v>
      </c>
      <c r="L97" s="202">
        <v>1</v>
      </c>
      <c r="N97" s="211">
        <f t="shared" si="0"/>
        <v>0</v>
      </c>
      <c r="O97" s="211">
        <f t="shared" si="0"/>
        <v>0</v>
      </c>
      <c r="P97" s="211">
        <f t="shared" si="1"/>
        <v>100</v>
      </c>
      <c r="Q97" s="211">
        <f t="shared" si="1"/>
        <v>100</v>
      </c>
    </row>
    <row r="98" spans="1:17" ht="12.75" hidden="1">
      <c r="A98" s="893" t="s">
        <v>231</v>
      </c>
      <c r="B98" s="893"/>
      <c r="C98" s="865" t="s">
        <v>245</v>
      </c>
      <c r="D98" s="865" t="s">
        <v>211</v>
      </c>
      <c r="E98" s="865" t="s">
        <v>87</v>
      </c>
      <c r="F98" s="865" t="s">
        <v>257</v>
      </c>
      <c r="G98" s="865" t="s">
        <v>215</v>
      </c>
      <c r="H98" s="880">
        <v>1</v>
      </c>
      <c r="I98" s="202">
        <v>1</v>
      </c>
      <c r="J98" s="196"/>
      <c r="K98" s="202">
        <v>1</v>
      </c>
      <c r="L98" s="202">
        <v>1</v>
      </c>
      <c r="N98" s="211">
        <f aca="true" t="shared" si="3" ref="N98:O165">H98-K98</f>
        <v>0</v>
      </c>
      <c r="O98" s="211">
        <f t="shared" si="3"/>
        <v>0</v>
      </c>
      <c r="P98" s="211">
        <f aca="true" t="shared" si="4" ref="P98:Q165">H98/K98*100</f>
        <v>100</v>
      </c>
      <c r="Q98" s="211">
        <f t="shared" si="4"/>
        <v>100</v>
      </c>
    </row>
    <row r="99" spans="1:17" s="9" customFormat="1" ht="12.75">
      <c r="A99" s="863" t="s">
        <v>14</v>
      </c>
      <c r="B99" s="863"/>
      <c r="C99" s="864" t="s">
        <v>245</v>
      </c>
      <c r="D99" s="864" t="s">
        <v>212</v>
      </c>
      <c r="E99" s="864"/>
      <c r="F99" s="864"/>
      <c r="G99" s="864"/>
      <c r="H99" s="881">
        <f>H100</f>
        <v>137.3</v>
      </c>
      <c r="I99" s="203">
        <f>I100</f>
        <v>115.1</v>
      </c>
      <c r="J99" s="204"/>
      <c r="K99" s="203">
        <f>K100</f>
        <v>93.39999999999999</v>
      </c>
      <c r="L99" s="203">
        <f>L100</f>
        <v>93.39999999999999</v>
      </c>
      <c r="N99" s="211">
        <f t="shared" si="3"/>
        <v>43.90000000000002</v>
      </c>
      <c r="O99" s="211">
        <f t="shared" si="3"/>
        <v>21.700000000000003</v>
      </c>
      <c r="P99" s="211">
        <f t="shared" si="4"/>
        <v>147.00214132762315</v>
      </c>
      <c r="Q99" s="211">
        <f t="shared" si="4"/>
        <v>123.23340471092077</v>
      </c>
    </row>
    <row r="100" spans="1:17" ht="21" customHeight="1">
      <c r="A100" s="874" t="s">
        <v>77</v>
      </c>
      <c r="B100" s="874"/>
      <c r="C100" s="865" t="s">
        <v>245</v>
      </c>
      <c r="D100" s="865" t="s">
        <v>212</v>
      </c>
      <c r="E100" s="865" t="s">
        <v>222</v>
      </c>
      <c r="F100" s="865"/>
      <c r="G100" s="865"/>
      <c r="H100" s="880">
        <v>137.3</v>
      </c>
      <c r="I100" s="202">
        <f>I101</f>
        <v>115.1</v>
      </c>
      <c r="J100" s="196"/>
      <c r="K100" s="202">
        <f>K101</f>
        <v>93.39999999999999</v>
      </c>
      <c r="L100" s="202">
        <f>L101</f>
        <v>93.39999999999999</v>
      </c>
      <c r="N100" s="211">
        <f t="shared" si="3"/>
        <v>43.90000000000002</v>
      </c>
      <c r="O100" s="211">
        <f t="shared" si="3"/>
        <v>21.700000000000003</v>
      </c>
      <c r="P100" s="211">
        <f t="shared" si="4"/>
        <v>147.00214132762315</v>
      </c>
      <c r="Q100" s="211">
        <f t="shared" si="4"/>
        <v>123.23340471092077</v>
      </c>
    </row>
    <row r="101" spans="1:17" ht="22.5" hidden="1">
      <c r="A101" s="874" t="s">
        <v>52</v>
      </c>
      <c r="B101" s="874"/>
      <c r="C101" s="865" t="s">
        <v>245</v>
      </c>
      <c r="D101" s="865" t="s">
        <v>212</v>
      </c>
      <c r="E101" s="865" t="s">
        <v>222</v>
      </c>
      <c r="F101" s="864" t="s">
        <v>453</v>
      </c>
      <c r="G101" s="865"/>
      <c r="H101" s="872">
        <f>H103+H122</f>
        <v>142.9</v>
      </c>
      <c r="I101" s="200">
        <f>I103</f>
        <v>115.1</v>
      </c>
      <c r="J101" s="196"/>
      <c r="K101" s="200">
        <f>K103</f>
        <v>93.39999999999999</v>
      </c>
      <c r="L101" s="200">
        <f>L103</f>
        <v>93.39999999999999</v>
      </c>
      <c r="N101" s="211">
        <f t="shared" si="3"/>
        <v>49.500000000000014</v>
      </c>
      <c r="O101" s="211">
        <f t="shared" si="3"/>
        <v>21.700000000000003</v>
      </c>
      <c r="P101" s="211">
        <f t="shared" si="4"/>
        <v>152.9978586723769</v>
      </c>
      <c r="Q101" s="211">
        <f t="shared" si="4"/>
        <v>123.23340471092077</v>
      </c>
    </row>
    <row r="102" spans="1:17" ht="29.25" customHeight="1" hidden="1">
      <c r="A102" s="877" t="s">
        <v>95</v>
      </c>
      <c r="B102" s="877"/>
      <c r="C102" s="865" t="s">
        <v>245</v>
      </c>
      <c r="D102" s="865" t="s">
        <v>212</v>
      </c>
      <c r="E102" s="865" t="s">
        <v>222</v>
      </c>
      <c r="F102" s="865" t="s">
        <v>454</v>
      </c>
      <c r="G102" s="865"/>
      <c r="H102" s="872">
        <f>H103</f>
        <v>126.1</v>
      </c>
      <c r="I102" s="200">
        <f>I103</f>
        <v>115.1</v>
      </c>
      <c r="J102" s="196"/>
      <c r="K102" s="200">
        <f>K103</f>
        <v>93.39999999999999</v>
      </c>
      <c r="L102" s="200">
        <f>L103</f>
        <v>93.39999999999999</v>
      </c>
      <c r="N102" s="211">
        <f t="shared" si="3"/>
        <v>32.7</v>
      </c>
      <c r="O102" s="211">
        <f t="shared" si="3"/>
        <v>21.700000000000003</v>
      </c>
      <c r="P102" s="211">
        <f t="shared" si="4"/>
        <v>135.01070663811564</v>
      </c>
      <c r="Q102" s="211">
        <f t="shared" si="4"/>
        <v>123.23340471092077</v>
      </c>
    </row>
    <row r="103" spans="1:17" ht="22.5" hidden="1">
      <c r="A103" s="874" t="s">
        <v>290</v>
      </c>
      <c r="B103" s="874"/>
      <c r="C103" s="865" t="s">
        <v>245</v>
      </c>
      <c r="D103" s="865" t="s">
        <v>212</v>
      </c>
      <c r="E103" s="865" t="s">
        <v>222</v>
      </c>
      <c r="F103" s="865" t="s">
        <v>457</v>
      </c>
      <c r="G103" s="865"/>
      <c r="H103" s="880">
        <f>H104+H109</f>
        <v>126.1</v>
      </c>
      <c r="I103" s="202">
        <f>I104+I109</f>
        <v>115.1</v>
      </c>
      <c r="J103" s="196"/>
      <c r="K103" s="202">
        <f>K104+K109</f>
        <v>93.39999999999999</v>
      </c>
      <c r="L103" s="202">
        <f>L104+L109</f>
        <v>93.39999999999999</v>
      </c>
      <c r="N103" s="211">
        <f t="shared" si="3"/>
        <v>32.7</v>
      </c>
      <c r="O103" s="211">
        <f t="shared" si="3"/>
        <v>21.700000000000003</v>
      </c>
      <c r="P103" s="211">
        <f t="shared" si="4"/>
        <v>135.01070663811564</v>
      </c>
      <c r="Q103" s="211">
        <f t="shared" si="4"/>
        <v>123.23340471092077</v>
      </c>
    </row>
    <row r="104" spans="1:17" ht="33.75" hidden="1">
      <c r="A104" s="871" t="s">
        <v>198</v>
      </c>
      <c r="B104" s="871"/>
      <c r="C104" s="865" t="s">
        <v>245</v>
      </c>
      <c r="D104" s="865" t="s">
        <v>212</v>
      </c>
      <c r="E104" s="865" t="s">
        <v>222</v>
      </c>
      <c r="F104" s="865" t="s">
        <v>457</v>
      </c>
      <c r="G104" s="865" t="s">
        <v>199</v>
      </c>
      <c r="H104" s="880">
        <v>126.1</v>
      </c>
      <c r="I104" s="202">
        <v>114.6</v>
      </c>
      <c r="J104" s="196"/>
      <c r="K104" s="202">
        <v>89.1</v>
      </c>
      <c r="L104" s="202">
        <v>89.1</v>
      </c>
      <c r="N104" s="211">
        <f t="shared" si="3"/>
        <v>37</v>
      </c>
      <c r="O104" s="211">
        <f t="shared" si="3"/>
        <v>25.5</v>
      </c>
      <c r="P104" s="211">
        <f t="shared" si="4"/>
        <v>141.5263748597082</v>
      </c>
      <c r="Q104" s="211">
        <f t="shared" si="4"/>
        <v>128.6195286195286</v>
      </c>
    </row>
    <row r="105" spans="1:17" ht="12.75" hidden="1">
      <c r="A105" s="874" t="s">
        <v>54</v>
      </c>
      <c r="B105" s="874"/>
      <c r="C105" s="865" t="s">
        <v>245</v>
      </c>
      <c r="D105" s="865" t="s">
        <v>212</v>
      </c>
      <c r="E105" s="865" t="s">
        <v>222</v>
      </c>
      <c r="F105" s="865" t="s">
        <v>457</v>
      </c>
      <c r="G105" s="865" t="s">
        <v>199</v>
      </c>
      <c r="H105" s="880">
        <v>78.1</v>
      </c>
      <c r="I105" s="202">
        <v>78.1</v>
      </c>
      <c r="J105" s="196"/>
      <c r="K105" s="202">
        <v>78.1</v>
      </c>
      <c r="L105" s="202">
        <v>78.1</v>
      </c>
      <c r="N105" s="211">
        <f t="shared" si="3"/>
        <v>0</v>
      </c>
      <c r="O105" s="211">
        <f t="shared" si="3"/>
        <v>0</v>
      </c>
      <c r="P105" s="211">
        <f t="shared" si="4"/>
        <v>100</v>
      </c>
      <c r="Q105" s="211">
        <f t="shared" si="4"/>
        <v>100</v>
      </c>
    </row>
    <row r="106" spans="1:17" ht="12.75" hidden="1">
      <c r="A106" s="871" t="s">
        <v>216</v>
      </c>
      <c r="B106" s="871"/>
      <c r="C106" s="865" t="s">
        <v>245</v>
      </c>
      <c r="D106" s="865" t="s">
        <v>212</v>
      </c>
      <c r="E106" s="865" t="s">
        <v>222</v>
      </c>
      <c r="F106" s="865" t="s">
        <v>457</v>
      </c>
      <c r="G106" s="865" t="s">
        <v>199</v>
      </c>
      <c r="H106" s="872">
        <v>78.1</v>
      </c>
      <c r="I106" s="200">
        <v>78.1</v>
      </c>
      <c r="J106" s="196"/>
      <c r="K106" s="200">
        <v>78.1</v>
      </c>
      <c r="L106" s="200">
        <v>78.1</v>
      </c>
      <c r="N106" s="211">
        <f t="shared" si="3"/>
        <v>0</v>
      </c>
      <c r="O106" s="211">
        <f t="shared" si="3"/>
        <v>0</v>
      </c>
      <c r="P106" s="211">
        <f t="shared" si="4"/>
        <v>100</v>
      </c>
      <c r="Q106" s="211">
        <f t="shared" si="4"/>
        <v>100</v>
      </c>
    </row>
    <row r="107" spans="1:17" ht="12.75" hidden="1">
      <c r="A107" s="874" t="s">
        <v>217</v>
      </c>
      <c r="B107" s="874"/>
      <c r="C107" s="865" t="s">
        <v>245</v>
      </c>
      <c r="D107" s="865" t="s">
        <v>212</v>
      </c>
      <c r="E107" s="865" t="s">
        <v>222</v>
      </c>
      <c r="F107" s="865" t="s">
        <v>457</v>
      </c>
      <c r="G107" s="865" t="s">
        <v>199</v>
      </c>
      <c r="H107" s="880">
        <v>60</v>
      </c>
      <c r="I107" s="202">
        <v>60</v>
      </c>
      <c r="J107" s="196"/>
      <c r="K107" s="202">
        <v>60</v>
      </c>
      <c r="L107" s="202">
        <v>60</v>
      </c>
      <c r="N107" s="211">
        <f t="shared" si="3"/>
        <v>0</v>
      </c>
      <c r="O107" s="211">
        <f t="shared" si="3"/>
        <v>0</v>
      </c>
      <c r="P107" s="211">
        <f t="shared" si="4"/>
        <v>100</v>
      </c>
      <c r="Q107" s="211">
        <f t="shared" si="4"/>
        <v>100</v>
      </c>
    </row>
    <row r="108" spans="1:17" ht="12.75" hidden="1">
      <c r="A108" s="871" t="s">
        <v>218</v>
      </c>
      <c r="B108" s="871"/>
      <c r="C108" s="865" t="s">
        <v>245</v>
      </c>
      <c r="D108" s="865" t="s">
        <v>212</v>
      </c>
      <c r="E108" s="865" t="s">
        <v>222</v>
      </c>
      <c r="F108" s="865" t="s">
        <v>457</v>
      </c>
      <c r="G108" s="865" t="s">
        <v>199</v>
      </c>
      <c r="H108" s="880">
        <v>18.1</v>
      </c>
      <c r="I108" s="202">
        <v>18.1</v>
      </c>
      <c r="J108" s="196"/>
      <c r="K108" s="202">
        <v>18.1</v>
      </c>
      <c r="L108" s="202">
        <v>18.1</v>
      </c>
      <c r="N108" s="211">
        <f t="shared" si="3"/>
        <v>0</v>
      </c>
      <c r="O108" s="211">
        <f t="shared" si="3"/>
        <v>0</v>
      </c>
      <c r="P108" s="211">
        <f t="shared" si="4"/>
        <v>100</v>
      </c>
      <c r="Q108" s="211">
        <f t="shared" si="4"/>
        <v>100</v>
      </c>
    </row>
    <row r="109" spans="1:17" ht="22.5" hidden="1">
      <c r="A109" s="874" t="s">
        <v>319</v>
      </c>
      <c r="B109" s="874"/>
      <c r="C109" s="865" t="s">
        <v>245</v>
      </c>
      <c r="D109" s="865" t="s">
        <v>212</v>
      </c>
      <c r="E109" s="865" t="s">
        <v>222</v>
      </c>
      <c r="F109" s="865" t="s">
        <v>457</v>
      </c>
      <c r="G109" s="865" t="s">
        <v>215</v>
      </c>
      <c r="H109" s="880"/>
      <c r="I109" s="202">
        <v>0.5</v>
      </c>
      <c r="J109" s="207"/>
      <c r="K109" s="202">
        <v>4.3</v>
      </c>
      <c r="L109" s="202">
        <v>4.3</v>
      </c>
      <c r="N109" s="211">
        <f t="shared" si="3"/>
        <v>-4.3</v>
      </c>
      <c r="O109" s="211">
        <f t="shared" si="3"/>
        <v>-3.8</v>
      </c>
      <c r="P109" s="211">
        <f t="shared" si="4"/>
        <v>0</v>
      </c>
      <c r="Q109" s="211">
        <f t="shared" si="4"/>
        <v>11.627906976744185</v>
      </c>
    </row>
    <row r="110" spans="1:17" s="9" customFormat="1" ht="12.75">
      <c r="A110" s="868" t="s">
        <v>280</v>
      </c>
      <c r="B110" s="868"/>
      <c r="C110" s="864" t="s">
        <v>245</v>
      </c>
      <c r="D110" s="864" t="s">
        <v>222</v>
      </c>
      <c r="E110" s="864"/>
      <c r="F110" s="864"/>
      <c r="G110" s="864"/>
      <c r="H110" s="881">
        <f aca="true" t="shared" si="5" ref="H110:I112">H111</f>
        <v>30</v>
      </c>
      <c r="I110" s="203">
        <f t="shared" si="5"/>
        <v>0</v>
      </c>
      <c r="J110" s="204"/>
      <c r="K110" s="203">
        <f aca="true" t="shared" si="6" ref="K110:L112">K111</f>
        <v>15</v>
      </c>
      <c r="L110" s="203">
        <f t="shared" si="6"/>
        <v>15</v>
      </c>
      <c r="N110" s="211">
        <f t="shared" si="3"/>
        <v>15</v>
      </c>
      <c r="O110" s="211">
        <f t="shared" si="3"/>
        <v>-15</v>
      </c>
      <c r="P110" s="211">
        <f t="shared" si="4"/>
        <v>200</v>
      </c>
      <c r="Q110" s="211">
        <f t="shared" si="4"/>
        <v>0</v>
      </c>
    </row>
    <row r="111" spans="1:17" ht="22.5">
      <c r="A111" s="997" t="s">
        <v>247</v>
      </c>
      <c r="B111" s="997"/>
      <c r="C111" s="998">
        <v>950</v>
      </c>
      <c r="D111" s="999">
        <v>3</v>
      </c>
      <c r="E111" s="999">
        <v>14</v>
      </c>
      <c r="F111" s="1000" t="s">
        <v>429</v>
      </c>
      <c r="G111" s="1001" t="s">
        <v>429</v>
      </c>
      <c r="H111" s="872">
        <f>6!H130</f>
        <v>30</v>
      </c>
      <c r="I111" s="200">
        <f t="shared" si="5"/>
        <v>0</v>
      </c>
      <c r="J111" s="196"/>
      <c r="K111" s="200">
        <f t="shared" si="6"/>
        <v>15</v>
      </c>
      <c r="L111" s="200">
        <f t="shared" si="6"/>
        <v>15</v>
      </c>
      <c r="N111" s="211">
        <f t="shared" si="3"/>
        <v>15</v>
      </c>
      <c r="O111" s="211">
        <f t="shared" si="3"/>
        <v>-15</v>
      </c>
      <c r="P111" s="211">
        <f t="shared" si="4"/>
        <v>200</v>
      </c>
      <c r="Q111" s="211">
        <f t="shared" si="4"/>
        <v>0</v>
      </c>
    </row>
    <row r="112" spans="1:17" ht="22.5" hidden="1">
      <c r="A112" s="997" t="s">
        <v>430</v>
      </c>
      <c r="B112" s="997"/>
      <c r="C112" s="998">
        <v>950</v>
      </c>
      <c r="D112" s="999">
        <v>3</v>
      </c>
      <c r="E112" s="999">
        <v>14</v>
      </c>
      <c r="F112" s="1000">
        <v>8600000000</v>
      </c>
      <c r="G112" s="1001" t="s">
        <v>429</v>
      </c>
      <c r="H112" s="880">
        <f t="shared" si="5"/>
        <v>0</v>
      </c>
      <c r="I112" s="202">
        <f t="shared" si="5"/>
        <v>0</v>
      </c>
      <c r="J112" s="196"/>
      <c r="K112" s="202">
        <f t="shared" si="6"/>
        <v>15</v>
      </c>
      <c r="L112" s="202">
        <f t="shared" si="6"/>
        <v>15</v>
      </c>
      <c r="N112" s="211">
        <f t="shared" si="3"/>
        <v>-15</v>
      </c>
      <c r="O112" s="211">
        <f t="shared" si="3"/>
        <v>-15</v>
      </c>
      <c r="P112" s="211">
        <f t="shared" si="4"/>
        <v>0</v>
      </c>
      <c r="Q112" s="211">
        <f t="shared" si="4"/>
        <v>0</v>
      </c>
    </row>
    <row r="113" spans="1:17" ht="45" hidden="1">
      <c r="A113" s="997" t="s">
        <v>431</v>
      </c>
      <c r="B113" s="997"/>
      <c r="C113" s="998">
        <v>950</v>
      </c>
      <c r="D113" s="999">
        <v>3</v>
      </c>
      <c r="E113" s="999">
        <v>14</v>
      </c>
      <c r="F113" s="1000">
        <v>8601000000</v>
      </c>
      <c r="G113" s="1001" t="s">
        <v>429</v>
      </c>
      <c r="H113" s="880">
        <f>H114+H116+H118+H120</f>
        <v>0</v>
      </c>
      <c r="I113" s="202">
        <f>I114+I116+I118+I120</f>
        <v>0</v>
      </c>
      <c r="J113" s="196"/>
      <c r="K113" s="202">
        <f>K114+K116+K118+K120</f>
        <v>15</v>
      </c>
      <c r="L113" s="202">
        <f>L114+L116+L118+L120</f>
        <v>15</v>
      </c>
      <c r="N113" s="211">
        <f t="shared" si="3"/>
        <v>-15</v>
      </c>
      <c r="O113" s="211">
        <f t="shared" si="3"/>
        <v>-15</v>
      </c>
      <c r="P113" s="211">
        <f t="shared" si="4"/>
        <v>0</v>
      </c>
      <c r="Q113" s="211">
        <f t="shared" si="4"/>
        <v>0</v>
      </c>
    </row>
    <row r="114" spans="1:17" ht="12.75" hidden="1">
      <c r="A114" s="997" t="s">
        <v>432</v>
      </c>
      <c r="B114" s="997"/>
      <c r="C114" s="998">
        <v>950</v>
      </c>
      <c r="D114" s="999">
        <v>3</v>
      </c>
      <c r="E114" s="999">
        <v>14</v>
      </c>
      <c r="F114" s="1000">
        <v>8601000001</v>
      </c>
      <c r="G114" s="1001" t="s">
        <v>429</v>
      </c>
      <c r="H114" s="880">
        <f>H115</f>
        <v>0</v>
      </c>
      <c r="I114" s="202">
        <f>I115</f>
        <v>0</v>
      </c>
      <c r="J114" s="196"/>
      <c r="K114" s="202">
        <f>K115</f>
        <v>0</v>
      </c>
      <c r="L114" s="202">
        <f>L115</f>
        <v>0</v>
      </c>
      <c r="N114" s="211">
        <f t="shared" si="3"/>
        <v>0</v>
      </c>
      <c r="O114" s="211">
        <f t="shared" si="3"/>
        <v>0</v>
      </c>
      <c r="P114" s="211" t="e">
        <f t="shared" si="4"/>
        <v>#DIV/0!</v>
      </c>
      <c r="Q114" s="211" t="e">
        <f t="shared" si="4"/>
        <v>#DIV/0!</v>
      </c>
    </row>
    <row r="115" spans="1:17" ht="22.5" hidden="1">
      <c r="A115" s="997" t="s">
        <v>319</v>
      </c>
      <c r="B115" s="997"/>
      <c r="C115" s="998">
        <v>950</v>
      </c>
      <c r="D115" s="999">
        <v>3</v>
      </c>
      <c r="E115" s="999">
        <v>14</v>
      </c>
      <c r="F115" s="1000">
        <v>8601000001</v>
      </c>
      <c r="G115" s="1001" t="s">
        <v>215</v>
      </c>
      <c r="H115" s="880"/>
      <c r="I115" s="202"/>
      <c r="J115" s="196"/>
      <c r="K115" s="202"/>
      <c r="L115" s="202"/>
      <c r="N115" s="211">
        <f t="shared" si="3"/>
        <v>0</v>
      </c>
      <c r="O115" s="211">
        <f t="shared" si="3"/>
        <v>0</v>
      </c>
      <c r="P115" s="211" t="e">
        <f t="shared" si="4"/>
        <v>#DIV/0!</v>
      </c>
      <c r="Q115" s="211" t="e">
        <f t="shared" si="4"/>
        <v>#DIV/0!</v>
      </c>
    </row>
    <row r="116" spans="1:17" ht="12.75" hidden="1">
      <c r="A116" s="997" t="s">
        <v>433</v>
      </c>
      <c r="B116" s="997"/>
      <c r="C116" s="998">
        <v>950</v>
      </c>
      <c r="D116" s="999">
        <v>3</v>
      </c>
      <c r="E116" s="999">
        <v>14</v>
      </c>
      <c r="F116" s="1000">
        <v>8601000002</v>
      </c>
      <c r="G116" s="1001" t="s">
        <v>429</v>
      </c>
      <c r="H116" s="880">
        <f>H117</f>
        <v>0</v>
      </c>
      <c r="I116" s="202">
        <f>I117</f>
        <v>0</v>
      </c>
      <c r="J116" s="196"/>
      <c r="K116" s="202">
        <f>K117</f>
        <v>10</v>
      </c>
      <c r="L116" s="202">
        <f>L117</f>
        <v>10</v>
      </c>
      <c r="N116" s="211">
        <f t="shared" si="3"/>
        <v>-10</v>
      </c>
      <c r="O116" s="211">
        <f t="shared" si="3"/>
        <v>-10</v>
      </c>
      <c r="P116" s="211">
        <f t="shared" si="4"/>
        <v>0</v>
      </c>
      <c r="Q116" s="211">
        <f t="shared" si="4"/>
        <v>0</v>
      </c>
    </row>
    <row r="117" spans="1:17" ht="22.5" hidden="1">
      <c r="A117" s="997" t="s">
        <v>319</v>
      </c>
      <c r="B117" s="997"/>
      <c r="C117" s="998">
        <v>950</v>
      </c>
      <c r="D117" s="999">
        <v>3</v>
      </c>
      <c r="E117" s="999">
        <v>14</v>
      </c>
      <c r="F117" s="1000">
        <v>8601000002</v>
      </c>
      <c r="G117" s="1001" t="s">
        <v>215</v>
      </c>
      <c r="H117" s="880">
        <v>0</v>
      </c>
      <c r="I117" s="202"/>
      <c r="J117" s="196"/>
      <c r="K117" s="202">
        <v>10</v>
      </c>
      <c r="L117" s="202">
        <v>10</v>
      </c>
      <c r="N117" s="211">
        <f t="shared" si="3"/>
        <v>-10</v>
      </c>
      <c r="O117" s="211">
        <f t="shared" si="3"/>
        <v>-10</v>
      </c>
      <c r="P117" s="211">
        <f t="shared" si="4"/>
        <v>0</v>
      </c>
      <c r="Q117" s="211">
        <f t="shared" si="4"/>
        <v>0</v>
      </c>
    </row>
    <row r="118" spans="1:17" ht="12.75" hidden="1">
      <c r="A118" s="997" t="s">
        <v>434</v>
      </c>
      <c r="B118" s="997"/>
      <c r="C118" s="998">
        <v>950</v>
      </c>
      <c r="D118" s="999">
        <v>3</v>
      </c>
      <c r="E118" s="999">
        <v>14</v>
      </c>
      <c r="F118" s="1000">
        <v>8601000003</v>
      </c>
      <c r="G118" s="1001" t="s">
        <v>429</v>
      </c>
      <c r="H118" s="880">
        <f>H119</f>
        <v>0</v>
      </c>
      <c r="I118" s="202">
        <f>I119</f>
        <v>0</v>
      </c>
      <c r="J118" s="196"/>
      <c r="K118" s="202">
        <f>K119</f>
        <v>0</v>
      </c>
      <c r="L118" s="202">
        <f>L119</f>
        <v>0</v>
      </c>
      <c r="N118" s="211">
        <f t="shared" si="3"/>
        <v>0</v>
      </c>
      <c r="O118" s="211">
        <f t="shared" si="3"/>
        <v>0</v>
      </c>
      <c r="P118" s="211" t="e">
        <f t="shared" si="4"/>
        <v>#DIV/0!</v>
      </c>
      <c r="Q118" s="211" t="e">
        <f t="shared" si="4"/>
        <v>#DIV/0!</v>
      </c>
    </row>
    <row r="119" spans="1:17" ht="22.5" hidden="1">
      <c r="A119" s="997" t="s">
        <v>319</v>
      </c>
      <c r="B119" s="997"/>
      <c r="C119" s="998">
        <v>950</v>
      </c>
      <c r="D119" s="999">
        <v>3</v>
      </c>
      <c r="E119" s="999">
        <v>14</v>
      </c>
      <c r="F119" s="1000">
        <v>8601000003</v>
      </c>
      <c r="G119" s="1001" t="s">
        <v>215</v>
      </c>
      <c r="H119" s="880"/>
      <c r="I119" s="202"/>
      <c r="J119" s="196"/>
      <c r="K119" s="202"/>
      <c r="L119" s="202"/>
      <c r="N119" s="211">
        <f t="shared" si="3"/>
        <v>0</v>
      </c>
      <c r="O119" s="211">
        <f t="shared" si="3"/>
        <v>0</v>
      </c>
      <c r="P119" s="211" t="e">
        <f t="shared" si="4"/>
        <v>#DIV/0!</v>
      </c>
      <c r="Q119" s="211" t="e">
        <f t="shared" si="4"/>
        <v>#DIV/0!</v>
      </c>
    </row>
    <row r="120" spans="1:17" ht="12.75" hidden="1">
      <c r="A120" s="997" t="s">
        <v>435</v>
      </c>
      <c r="B120" s="997"/>
      <c r="C120" s="998">
        <v>950</v>
      </c>
      <c r="D120" s="999">
        <v>3</v>
      </c>
      <c r="E120" s="999">
        <v>14</v>
      </c>
      <c r="F120" s="1000">
        <v>8601000004</v>
      </c>
      <c r="G120" s="1001" t="s">
        <v>429</v>
      </c>
      <c r="H120" s="880">
        <f>H121</f>
        <v>0</v>
      </c>
      <c r="I120" s="202">
        <f>I121</f>
        <v>0</v>
      </c>
      <c r="J120" s="196"/>
      <c r="K120" s="202">
        <f>K121</f>
        <v>5</v>
      </c>
      <c r="L120" s="202">
        <f>L121</f>
        <v>5</v>
      </c>
      <c r="N120" s="211">
        <f t="shared" si="3"/>
        <v>-5</v>
      </c>
      <c r="O120" s="211">
        <f t="shared" si="3"/>
        <v>-5</v>
      </c>
      <c r="P120" s="211">
        <f t="shared" si="4"/>
        <v>0</v>
      </c>
      <c r="Q120" s="211">
        <f t="shared" si="4"/>
        <v>0</v>
      </c>
    </row>
    <row r="121" spans="1:17" ht="22.5" hidden="1">
      <c r="A121" s="997" t="s">
        <v>319</v>
      </c>
      <c r="B121" s="997"/>
      <c r="C121" s="998">
        <v>950</v>
      </c>
      <c r="D121" s="999">
        <v>3</v>
      </c>
      <c r="E121" s="999">
        <v>14</v>
      </c>
      <c r="F121" s="1000">
        <v>8601000004</v>
      </c>
      <c r="G121" s="1001" t="s">
        <v>215</v>
      </c>
      <c r="H121" s="880">
        <v>0</v>
      </c>
      <c r="I121" s="202"/>
      <c r="J121" s="196"/>
      <c r="K121" s="202">
        <v>5</v>
      </c>
      <c r="L121" s="202">
        <v>5</v>
      </c>
      <c r="N121" s="211">
        <f t="shared" si="3"/>
        <v>-5</v>
      </c>
      <c r="O121" s="211">
        <f t="shared" si="3"/>
        <v>-5</v>
      </c>
      <c r="P121" s="211">
        <f t="shared" si="4"/>
        <v>0</v>
      </c>
      <c r="Q121" s="211">
        <f t="shared" si="4"/>
        <v>0</v>
      </c>
    </row>
    <row r="122" spans="1:17" ht="13.5" hidden="1" thickBot="1">
      <c r="A122" s="1002" t="s">
        <v>224</v>
      </c>
      <c r="B122" s="901">
        <v>2</v>
      </c>
      <c r="C122" s="901">
        <v>3</v>
      </c>
      <c r="D122" s="865" t="s">
        <v>212</v>
      </c>
      <c r="E122" s="865" t="s">
        <v>222</v>
      </c>
      <c r="F122" s="1000">
        <v>200300000</v>
      </c>
      <c r="G122" s="1001"/>
      <c r="H122" s="880">
        <f>H123</f>
        <v>16.8</v>
      </c>
      <c r="I122" s="202"/>
      <c r="J122" s="196"/>
      <c r="K122" s="202"/>
      <c r="L122" s="202"/>
      <c r="N122" s="211"/>
      <c r="O122" s="211"/>
      <c r="P122" s="211"/>
      <c r="Q122" s="211"/>
    </row>
    <row r="123" spans="1:17" ht="13.5" hidden="1" thickBot="1">
      <c r="A123" s="1002" t="s">
        <v>444</v>
      </c>
      <c r="B123" s="901">
        <v>2</v>
      </c>
      <c r="C123" s="901">
        <v>3</v>
      </c>
      <c r="D123" s="865" t="s">
        <v>212</v>
      </c>
      <c r="E123" s="865" t="s">
        <v>222</v>
      </c>
      <c r="F123" s="1000">
        <v>200320190</v>
      </c>
      <c r="G123" s="1001"/>
      <c r="H123" s="880">
        <f>H124</f>
        <v>16.8</v>
      </c>
      <c r="I123" s="202"/>
      <c r="J123" s="196"/>
      <c r="K123" s="202"/>
      <c r="L123" s="202"/>
      <c r="N123" s="211"/>
      <c r="O123" s="211"/>
      <c r="P123" s="211"/>
      <c r="Q123" s="211"/>
    </row>
    <row r="124" spans="1:17" ht="34.5" hidden="1" thickBot="1">
      <c r="A124" s="1003" t="s">
        <v>198</v>
      </c>
      <c r="B124" s="901">
        <v>2</v>
      </c>
      <c r="C124" s="901">
        <v>3</v>
      </c>
      <c r="D124" s="865" t="s">
        <v>212</v>
      </c>
      <c r="E124" s="865" t="s">
        <v>222</v>
      </c>
      <c r="F124" s="1000">
        <v>200320190</v>
      </c>
      <c r="G124" s="1001">
        <v>100</v>
      </c>
      <c r="H124" s="880">
        <v>16.8</v>
      </c>
      <c r="I124" s="202"/>
      <c r="J124" s="196"/>
      <c r="K124" s="202"/>
      <c r="L124" s="202"/>
      <c r="N124" s="211"/>
      <c r="O124" s="211"/>
      <c r="P124" s="211"/>
      <c r="Q124" s="211"/>
    </row>
    <row r="125" spans="1:17" ht="12.75" hidden="1">
      <c r="A125" s="997"/>
      <c r="B125" s="997"/>
      <c r="C125" s="998"/>
      <c r="D125" s="999"/>
      <c r="E125" s="999"/>
      <c r="F125" s="1000"/>
      <c r="G125" s="1001"/>
      <c r="H125" s="880"/>
      <c r="I125" s="202"/>
      <c r="J125" s="196"/>
      <c r="K125" s="202"/>
      <c r="L125" s="202"/>
      <c r="N125" s="211"/>
      <c r="O125" s="211"/>
      <c r="P125" s="211"/>
      <c r="Q125" s="211"/>
    </row>
    <row r="126" spans="1:17" ht="12.75" hidden="1">
      <c r="A126" s="997"/>
      <c r="B126" s="997"/>
      <c r="C126" s="998"/>
      <c r="D126" s="999"/>
      <c r="E126" s="999"/>
      <c r="F126" s="1000"/>
      <c r="G126" s="1001"/>
      <c r="H126" s="880"/>
      <c r="I126" s="202"/>
      <c r="J126" s="196"/>
      <c r="K126" s="202"/>
      <c r="L126" s="202"/>
      <c r="N126" s="211"/>
      <c r="O126" s="211"/>
      <c r="P126" s="211"/>
      <c r="Q126" s="211"/>
    </row>
    <row r="127" spans="1:17" ht="12.75" hidden="1">
      <c r="A127" s="997"/>
      <c r="B127" s="997"/>
      <c r="C127" s="998"/>
      <c r="D127" s="999"/>
      <c r="E127" s="999"/>
      <c r="F127" s="1000"/>
      <c r="G127" s="1001"/>
      <c r="H127" s="880"/>
      <c r="I127" s="202"/>
      <c r="J127" s="196"/>
      <c r="K127" s="202"/>
      <c r="L127" s="202"/>
      <c r="N127" s="211"/>
      <c r="O127" s="211"/>
      <c r="P127" s="211"/>
      <c r="Q127" s="211"/>
    </row>
    <row r="128" spans="1:17" ht="12.75" hidden="1">
      <c r="A128" s="997"/>
      <c r="B128" s="997"/>
      <c r="C128" s="998"/>
      <c r="D128" s="999"/>
      <c r="E128" s="999"/>
      <c r="F128" s="1000"/>
      <c r="G128" s="1001"/>
      <c r="H128" s="880"/>
      <c r="I128" s="202"/>
      <c r="J128" s="196"/>
      <c r="K128" s="202"/>
      <c r="L128" s="202"/>
      <c r="N128" s="211"/>
      <c r="O128" s="211"/>
      <c r="P128" s="211"/>
      <c r="Q128" s="211"/>
    </row>
    <row r="129" spans="1:17" ht="12.75" hidden="1">
      <c r="A129" s="997"/>
      <c r="B129" s="997"/>
      <c r="C129" s="998"/>
      <c r="D129" s="999"/>
      <c r="E129" s="999"/>
      <c r="F129" s="1000"/>
      <c r="G129" s="1001"/>
      <c r="H129" s="880"/>
      <c r="I129" s="202"/>
      <c r="J129" s="196"/>
      <c r="K129" s="202"/>
      <c r="L129" s="202"/>
      <c r="N129" s="211"/>
      <c r="O129" s="211"/>
      <c r="P129" s="211"/>
      <c r="Q129" s="211"/>
    </row>
    <row r="130" spans="1:17" ht="12.75" hidden="1">
      <c r="A130" s="997"/>
      <c r="B130" s="997"/>
      <c r="C130" s="998"/>
      <c r="D130" s="999"/>
      <c r="E130" s="999"/>
      <c r="F130" s="1000"/>
      <c r="G130" s="1001"/>
      <c r="H130" s="880"/>
      <c r="I130" s="202"/>
      <c r="J130" s="196"/>
      <c r="K130" s="202"/>
      <c r="L130" s="202"/>
      <c r="N130" s="211"/>
      <c r="O130" s="211"/>
      <c r="P130" s="211"/>
      <c r="Q130" s="211"/>
    </row>
    <row r="131" spans="1:17" s="9" customFormat="1" ht="12.75">
      <c r="A131" s="868" t="s">
        <v>13</v>
      </c>
      <c r="B131" s="868"/>
      <c r="C131" s="864" t="s">
        <v>245</v>
      </c>
      <c r="D131" s="864" t="s">
        <v>223</v>
      </c>
      <c r="E131" s="864"/>
      <c r="F131" s="864"/>
      <c r="G131" s="864"/>
      <c r="H131" s="866">
        <f>H132+H138+H147</f>
        <v>975.3199999999999</v>
      </c>
      <c r="I131" s="198">
        <f>I132+I138+I147</f>
        <v>944.5</v>
      </c>
      <c r="J131" s="213"/>
      <c r="K131" s="198">
        <f>K132+K138+K147</f>
        <v>811.9000000000001</v>
      </c>
      <c r="L131" s="198">
        <f>L132+L138+L147</f>
        <v>843.5</v>
      </c>
      <c r="N131" s="211">
        <f t="shared" si="3"/>
        <v>163.41999999999985</v>
      </c>
      <c r="O131" s="211">
        <f t="shared" si="3"/>
        <v>101</v>
      </c>
      <c r="P131" s="211">
        <f t="shared" si="4"/>
        <v>120.12809459293014</v>
      </c>
      <c r="Q131" s="211">
        <f t="shared" si="4"/>
        <v>111.97391819798459</v>
      </c>
    </row>
    <row r="132" spans="1:17" ht="12.75" hidden="1">
      <c r="A132" s="871" t="s">
        <v>106</v>
      </c>
      <c r="B132" s="871"/>
      <c r="C132" s="865" t="s">
        <v>245</v>
      </c>
      <c r="D132" s="865" t="s">
        <v>223</v>
      </c>
      <c r="E132" s="865" t="s">
        <v>211</v>
      </c>
      <c r="F132" s="865"/>
      <c r="G132" s="865"/>
      <c r="H132" s="872">
        <v>0</v>
      </c>
      <c r="I132" s="200">
        <v>0</v>
      </c>
      <c r="J132" s="196"/>
      <c r="K132" s="200">
        <v>64.7</v>
      </c>
      <c r="L132" s="200">
        <v>64.7</v>
      </c>
      <c r="N132" s="211">
        <f t="shared" si="3"/>
        <v>-64.7</v>
      </c>
      <c r="O132" s="211">
        <f t="shared" si="3"/>
        <v>-64.7</v>
      </c>
      <c r="P132" s="211">
        <f t="shared" si="4"/>
        <v>0</v>
      </c>
      <c r="Q132" s="211">
        <f t="shared" si="4"/>
        <v>0</v>
      </c>
    </row>
    <row r="133" spans="1:17" ht="22.5" hidden="1">
      <c r="A133" s="871" t="s">
        <v>52</v>
      </c>
      <c r="B133" s="871"/>
      <c r="C133" s="865" t="s">
        <v>245</v>
      </c>
      <c r="D133" s="865" t="s">
        <v>223</v>
      </c>
      <c r="E133" s="865" t="s">
        <v>211</v>
      </c>
      <c r="F133" s="864" t="s">
        <v>453</v>
      </c>
      <c r="G133" s="865"/>
      <c r="H133" s="872">
        <v>0</v>
      </c>
      <c r="I133" s="200">
        <v>0</v>
      </c>
      <c r="J133" s="196"/>
      <c r="K133" s="200">
        <v>64.7</v>
      </c>
      <c r="L133" s="200">
        <v>64.7</v>
      </c>
      <c r="N133" s="211">
        <f t="shared" si="3"/>
        <v>-64.7</v>
      </c>
      <c r="O133" s="211">
        <f t="shared" si="3"/>
        <v>-64.7</v>
      </c>
      <c r="P133" s="211">
        <f t="shared" si="4"/>
        <v>0</v>
      </c>
      <c r="Q133" s="211">
        <f t="shared" si="4"/>
        <v>0</v>
      </c>
    </row>
    <row r="134" spans="1:17" ht="36" customHeight="1" hidden="1">
      <c r="A134" s="877" t="s">
        <v>95</v>
      </c>
      <c r="B134" s="877"/>
      <c r="C134" s="865" t="s">
        <v>245</v>
      </c>
      <c r="D134" s="865" t="s">
        <v>223</v>
      </c>
      <c r="E134" s="865" t="s">
        <v>211</v>
      </c>
      <c r="F134" s="865" t="s">
        <v>454</v>
      </c>
      <c r="G134" s="865"/>
      <c r="H134" s="872">
        <f>H135</f>
        <v>0</v>
      </c>
      <c r="I134" s="200">
        <f>I135</f>
        <v>0</v>
      </c>
      <c r="J134" s="200">
        <f>J135</f>
        <v>0</v>
      </c>
      <c r="K134" s="200">
        <f>K135</f>
        <v>64.7</v>
      </c>
      <c r="L134" s="200">
        <f>L135</f>
        <v>64.7</v>
      </c>
      <c r="N134" s="211">
        <f t="shared" si="3"/>
        <v>-64.7</v>
      </c>
      <c r="O134" s="211">
        <f t="shared" si="3"/>
        <v>-64.7</v>
      </c>
      <c r="P134" s="211">
        <f t="shared" si="4"/>
        <v>0</v>
      </c>
      <c r="Q134" s="211">
        <f t="shared" si="4"/>
        <v>0</v>
      </c>
    </row>
    <row r="135" spans="1:17" ht="22.5" hidden="1">
      <c r="A135" s="871" t="s">
        <v>97</v>
      </c>
      <c r="B135" s="871"/>
      <c r="C135" s="865" t="s">
        <v>245</v>
      </c>
      <c r="D135" s="865" t="s">
        <v>223</v>
      </c>
      <c r="E135" s="865" t="s">
        <v>211</v>
      </c>
      <c r="F135" s="865" t="s">
        <v>140</v>
      </c>
      <c r="G135" s="865"/>
      <c r="H135" s="880">
        <v>0</v>
      </c>
      <c r="I135" s="202">
        <v>0</v>
      </c>
      <c r="J135" s="196"/>
      <c r="K135" s="202">
        <v>64.7</v>
      </c>
      <c r="L135" s="202">
        <v>64.7</v>
      </c>
      <c r="N135" s="211">
        <f t="shared" si="3"/>
        <v>-64.7</v>
      </c>
      <c r="O135" s="211">
        <f t="shared" si="3"/>
        <v>-64.7</v>
      </c>
      <c r="P135" s="211">
        <f t="shared" si="4"/>
        <v>0</v>
      </c>
      <c r="Q135" s="211">
        <f t="shared" si="4"/>
        <v>0</v>
      </c>
    </row>
    <row r="136" spans="1:17" ht="33.75" hidden="1">
      <c r="A136" s="871" t="s">
        <v>198</v>
      </c>
      <c r="B136" s="871"/>
      <c r="C136" s="865" t="s">
        <v>245</v>
      </c>
      <c r="D136" s="865" t="s">
        <v>223</v>
      </c>
      <c r="E136" s="865" t="s">
        <v>211</v>
      </c>
      <c r="F136" s="865" t="s">
        <v>140</v>
      </c>
      <c r="G136" s="865" t="s">
        <v>199</v>
      </c>
      <c r="H136" s="872">
        <v>0</v>
      </c>
      <c r="I136" s="200">
        <v>0</v>
      </c>
      <c r="J136" s="196"/>
      <c r="K136" s="200">
        <v>61.6</v>
      </c>
      <c r="L136" s="200">
        <v>61.6</v>
      </c>
      <c r="N136" s="211">
        <f t="shared" si="3"/>
        <v>-61.6</v>
      </c>
      <c r="O136" s="211">
        <f t="shared" si="3"/>
        <v>-61.6</v>
      </c>
      <c r="P136" s="211">
        <f t="shared" si="4"/>
        <v>0</v>
      </c>
      <c r="Q136" s="211">
        <f t="shared" si="4"/>
        <v>0</v>
      </c>
    </row>
    <row r="137" spans="1:17" ht="22.5" hidden="1">
      <c r="A137" s="874" t="s">
        <v>319</v>
      </c>
      <c r="B137" s="874"/>
      <c r="C137" s="865" t="s">
        <v>245</v>
      </c>
      <c r="D137" s="865" t="s">
        <v>223</v>
      </c>
      <c r="E137" s="865" t="s">
        <v>211</v>
      </c>
      <c r="F137" s="865" t="s">
        <v>140</v>
      </c>
      <c r="G137" s="865" t="s">
        <v>215</v>
      </c>
      <c r="H137" s="872">
        <v>0</v>
      </c>
      <c r="I137" s="200">
        <v>0</v>
      </c>
      <c r="J137" s="196"/>
      <c r="K137" s="200">
        <v>3.1</v>
      </c>
      <c r="L137" s="200">
        <v>3.1</v>
      </c>
      <c r="N137" s="211">
        <f t="shared" si="3"/>
        <v>-3.1</v>
      </c>
      <c r="O137" s="211">
        <f t="shared" si="3"/>
        <v>-3.1</v>
      </c>
      <c r="P137" s="211">
        <f t="shared" si="4"/>
        <v>0</v>
      </c>
      <c r="Q137" s="211">
        <f t="shared" si="4"/>
        <v>0</v>
      </c>
    </row>
    <row r="138" spans="1:17" s="9" customFormat="1" ht="19.5" customHeight="1">
      <c r="A138" s="863" t="s">
        <v>62</v>
      </c>
      <c r="B138" s="863"/>
      <c r="C138" s="864" t="s">
        <v>245</v>
      </c>
      <c r="D138" s="864" t="s">
        <v>223</v>
      </c>
      <c r="E138" s="864" t="s">
        <v>258</v>
      </c>
      <c r="F138" s="864"/>
      <c r="G138" s="864"/>
      <c r="H138" s="881">
        <f>6!H142</f>
        <v>835.3199999999999</v>
      </c>
      <c r="I138" s="203">
        <f aca="true" t="shared" si="7" ref="H138:I141">I139</f>
        <v>931.5</v>
      </c>
      <c r="J138" s="204"/>
      <c r="K138" s="203">
        <f aca="true" t="shared" si="8" ref="K138:L141">K139</f>
        <v>737.2</v>
      </c>
      <c r="L138" s="203">
        <f t="shared" si="8"/>
        <v>768.8</v>
      </c>
      <c r="N138" s="211">
        <f t="shared" si="3"/>
        <v>98.11999999999989</v>
      </c>
      <c r="O138" s="211">
        <f t="shared" si="3"/>
        <v>162.70000000000005</v>
      </c>
      <c r="P138" s="211">
        <f t="shared" si="4"/>
        <v>113.30982094411284</v>
      </c>
      <c r="Q138" s="211">
        <f t="shared" si="4"/>
        <v>121.16285119667015</v>
      </c>
    </row>
    <row r="139" spans="1:17" ht="33.75" hidden="1">
      <c r="A139" s="1004" t="s">
        <v>39</v>
      </c>
      <c r="B139" s="997"/>
      <c r="C139" s="998">
        <v>950</v>
      </c>
      <c r="D139" s="999">
        <v>4</v>
      </c>
      <c r="E139" s="999">
        <v>9</v>
      </c>
      <c r="F139" s="1000" t="s">
        <v>427</v>
      </c>
      <c r="G139" s="1001" t="s">
        <v>429</v>
      </c>
      <c r="H139" s="880">
        <f t="shared" si="7"/>
        <v>672.4</v>
      </c>
      <c r="I139" s="202">
        <f t="shared" si="7"/>
        <v>931.5</v>
      </c>
      <c r="J139" s="196"/>
      <c r="K139" s="202">
        <f t="shared" si="8"/>
        <v>737.2</v>
      </c>
      <c r="L139" s="202">
        <f t="shared" si="8"/>
        <v>768.8</v>
      </c>
      <c r="N139" s="211">
        <f t="shared" si="3"/>
        <v>-64.80000000000007</v>
      </c>
      <c r="O139" s="211">
        <f t="shared" si="3"/>
        <v>162.70000000000005</v>
      </c>
      <c r="P139" s="211">
        <f t="shared" si="4"/>
        <v>91.20998372219206</v>
      </c>
      <c r="Q139" s="211">
        <f t="shared" si="4"/>
        <v>121.16285119667015</v>
      </c>
    </row>
    <row r="140" spans="1:17" ht="54" customHeight="1" hidden="1">
      <c r="A140" s="997" t="s">
        <v>40</v>
      </c>
      <c r="B140" s="997"/>
      <c r="C140" s="998">
        <v>950</v>
      </c>
      <c r="D140" s="999">
        <v>4</v>
      </c>
      <c r="E140" s="999">
        <v>9</v>
      </c>
      <c r="F140" s="1000">
        <v>8900500000</v>
      </c>
      <c r="G140" s="1001" t="s">
        <v>429</v>
      </c>
      <c r="H140" s="880">
        <f>H141+H143+H145</f>
        <v>672.4</v>
      </c>
      <c r="I140" s="202">
        <f>I141+I143+I145</f>
        <v>931.5</v>
      </c>
      <c r="J140" s="202"/>
      <c r="K140" s="202">
        <f t="shared" si="8"/>
        <v>737.2</v>
      </c>
      <c r="L140" s="202">
        <f t="shared" si="8"/>
        <v>768.8</v>
      </c>
      <c r="N140" s="211">
        <f t="shared" si="3"/>
        <v>-64.80000000000007</v>
      </c>
      <c r="O140" s="211">
        <f t="shared" si="3"/>
        <v>162.70000000000005</v>
      </c>
      <c r="P140" s="211">
        <f t="shared" si="4"/>
        <v>91.20998372219206</v>
      </c>
      <c r="Q140" s="211">
        <f t="shared" si="4"/>
        <v>121.16285119667015</v>
      </c>
    </row>
    <row r="141" spans="1:17" ht="22.5" hidden="1">
      <c r="A141" s="997" t="s">
        <v>81</v>
      </c>
      <c r="B141" s="997"/>
      <c r="C141" s="998">
        <v>950</v>
      </c>
      <c r="D141" s="999">
        <v>4</v>
      </c>
      <c r="E141" s="999">
        <v>9</v>
      </c>
      <c r="F141" s="1000" t="s">
        <v>41</v>
      </c>
      <c r="G141" s="1001" t="s">
        <v>429</v>
      </c>
      <c r="H141" s="880">
        <f t="shared" si="7"/>
        <v>402.4</v>
      </c>
      <c r="I141" s="202">
        <f t="shared" si="7"/>
        <v>931.5</v>
      </c>
      <c r="J141" s="196"/>
      <c r="K141" s="202">
        <f t="shared" si="8"/>
        <v>737.2</v>
      </c>
      <c r="L141" s="202">
        <f t="shared" si="8"/>
        <v>768.8</v>
      </c>
      <c r="N141" s="211">
        <f t="shared" si="3"/>
        <v>-334.80000000000007</v>
      </c>
      <c r="O141" s="211">
        <f t="shared" si="3"/>
        <v>162.70000000000005</v>
      </c>
      <c r="P141" s="211">
        <f t="shared" si="4"/>
        <v>54.58491589799239</v>
      </c>
      <c r="Q141" s="211">
        <f t="shared" si="4"/>
        <v>121.16285119667015</v>
      </c>
    </row>
    <row r="142" spans="1:17" ht="22.5" hidden="1">
      <c r="A142" s="997" t="s">
        <v>319</v>
      </c>
      <c r="B142" s="997"/>
      <c r="C142" s="998">
        <v>950</v>
      </c>
      <c r="D142" s="999">
        <v>4</v>
      </c>
      <c r="E142" s="999">
        <v>9</v>
      </c>
      <c r="F142" s="1000" t="s">
        <v>41</v>
      </c>
      <c r="G142" s="1001" t="s">
        <v>215</v>
      </c>
      <c r="H142" s="872">
        <v>402.4</v>
      </c>
      <c r="I142" s="200">
        <v>931.5</v>
      </c>
      <c r="J142" s="196"/>
      <c r="K142" s="200">
        <v>737.2</v>
      </c>
      <c r="L142" s="200">
        <v>768.8</v>
      </c>
      <c r="N142" s="211">
        <f t="shared" si="3"/>
        <v>-334.80000000000007</v>
      </c>
      <c r="O142" s="211">
        <f t="shared" si="3"/>
        <v>162.70000000000005</v>
      </c>
      <c r="P142" s="211">
        <f t="shared" si="4"/>
        <v>54.58491589799239</v>
      </c>
      <c r="Q142" s="211">
        <f t="shared" si="4"/>
        <v>121.16285119667015</v>
      </c>
    </row>
    <row r="143" spans="1:17" ht="22.5" hidden="1">
      <c r="A143" s="997" t="s">
        <v>517</v>
      </c>
      <c r="B143" s="997"/>
      <c r="C143" s="998">
        <v>950</v>
      </c>
      <c r="D143" s="999">
        <v>4</v>
      </c>
      <c r="E143" s="999">
        <v>9</v>
      </c>
      <c r="F143" s="1000" t="s">
        <v>436</v>
      </c>
      <c r="G143" s="1001" t="s">
        <v>429</v>
      </c>
      <c r="H143" s="866">
        <f>H144</f>
        <v>150</v>
      </c>
      <c r="I143" s="198">
        <f>I144</f>
        <v>0</v>
      </c>
      <c r="J143" s="196"/>
      <c r="K143" s="198">
        <f>K144</f>
        <v>0</v>
      </c>
      <c r="L143" s="198">
        <f>L144</f>
        <v>0</v>
      </c>
      <c r="N143" s="211">
        <f t="shared" si="3"/>
        <v>150</v>
      </c>
      <c r="O143" s="211">
        <f t="shared" si="3"/>
        <v>0</v>
      </c>
      <c r="P143" s="211" t="e">
        <f t="shared" si="4"/>
        <v>#DIV/0!</v>
      </c>
      <c r="Q143" s="211" t="e">
        <f t="shared" si="4"/>
        <v>#DIV/0!</v>
      </c>
    </row>
    <row r="144" spans="1:17" ht="22.5" hidden="1">
      <c r="A144" s="997" t="s">
        <v>319</v>
      </c>
      <c r="B144" s="997"/>
      <c r="C144" s="998">
        <v>950</v>
      </c>
      <c r="D144" s="999">
        <v>4</v>
      </c>
      <c r="E144" s="999">
        <v>9</v>
      </c>
      <c r="F144" s="1000" t="s">
        <v>436</v>
      </c>
      <c r="G144" s="1001" t="s">
        <v>215</v>
      </c>
      <c r="H144" s="872">
        <v>150</v>
      </c>
      <c r="I144" s="200">
        <v>0</v>
      </c>
      <c r="J144" s="196"/>
      <c r="K144" s="200"/>
      <c r="L144" s="200"/>
      <c r="N144" s="211">
        <f t="shared" si="3"/>
        <v>150</v>
      </c>
      <c r="O144" s="211">
        <f t="shared" si="3"/>
        <v>0</v>
      </c>
      <c r="P144" s="211" t="e">
        <f t="shared" si="4"/>
        <v>#DIV/0!</v>
      </c>
      <c r="Q144" s="211" t="e">
        <f t="shared" si="4"/>
        <v>#DIV/0!</v>
      </c>
    </row>
    <row r="145" spans="1:17" ht="12.75" hidden="1">
      <c r="A145" s="810" t="s">
        <v>437</v>
      </c>
      <c r="B145" s="810"/>
      <c r="C145" s="998">
        <v>950</v>
      </c>
      <c r="D145" s="999">
        <v>4</v>
      </c>
      <c r="E145" s="999">
        <v>9</v>
      </c>
      <c r="F145" s="1000" t="s">
        <v>324</v>
      </c>
      <c r="G145" s="1001"/>
      <c r="H145" s="872">
        <f>H146</f>
        <v>120</v>
      </c>
      <c r="I145" s="200">
        <f>I146</f>
        <v>0</v>
      </c>
      <c r="J145" s="196"/>
      <c r="K145" s="200"/>
      <c r="L145" s="200"/>
      <c r="N145" s="211"/>
      <c r="O145" s="211"/>
      <c r="P145" s="211"/>
      <c r="Q145" s="211"/>
    </row>
    <row r="146" spans="1:17" ht="22.5" hidden="1">
      <c r="A146" s="997" t="s">
        <v>319</v>
      </c>
      <c r="B146" s="997"/>
      <c r="C146" s="998">
        <v>950</v>
      </c>
      <c r="D146" s="999">
        <v>4</v>
      </c>
      <c r="E146" s="999">
        <v>9</v>
      </c>
      <c r="F146" s="1000" t="s">
        <v>324</v>
      </c>
      <c r="G146" s="1001">
        <v>200</v>
      </c>
      <c r="H146" s="872">
        <v>120</v>
      </c>
      <c r="I146" s="200">
        <v>0</v>
      </c>
      <c r="J146" s="196"/>
      <c r="K146" s="200"/>
      <c r="L146" s="200"/>
      <c r="N146" s="211"/>
      <c r="O146" s="211"/>
      <c r="P146" s="211"/>
      <c r="Q146" s="211"/>
    </row>
    <row r="147" spans="1:17" s="9" customFormat="1" ht="20.25" customHeight="1">
      <c r="A147" s="868" t="s">
        <v>70</v>
      </c>
      <c r="B147" s="868"/>
      <c r="C147" s="864" t="s">
        <v>245</v>
      </c>
      <c r="D147" s="864" t="s">
        <v>223</v>
      </c>
      <c r="E147" s="864" t="s">
        <v>241</v>
      </c>
      <c r="F147" s="864"/>
      <c r="G147" s="864"/>
      <c r="H147" s="881">
        <f>6!H154</f>
        <v>140</v>
      </c>
      <c r="I147" s="203">
        <f>I148</f>
        <v>13</v>
      </c>
      <c r="J147" s="204"/>
      <c r="K147" s="203">
        <f>K148</f>
        <v>10</v>
      </c>
      <c r="L147" s="203">
        <f>L148</f>
        <v>10</v>
      </c>
      <c r="N147" s="211">
        <f t="shared" si="3"/>
        <v>130</v>
      </c>
      <c r="O147" s="211">
        <f t="shared" si="3"/>
        <v>3</v>
      </c>
      <c r="P147" s="211">
        <f t="shared" si="4"/>
        <v>1400</v>
      </c>
      <c r="Q147" s="211">
        <f t="shared" si="4"/>
        <v>130</v>
      </c>
    </row>
    <row r="148" spans="1:17" ht="21.75" hidden="1">
      <c r="A148" s="868" t="s">
        <v>138</v>
      </c>
      <c r="B148" s="868"/>
      <c r="C148" s="864" t="s">
        <v>245</v>
      </c>
      <c r="D148" s="864" t="s">
        <v>223</v>
      </c>
      <c r="E148" s="864" t="s">
        <v>241</v>
      </c>
      <c r="F148" s="864" t="s">
        <v>402</v>
      </c>
      <c r="G148" s="864"/>
      <c r="H148" s="881">
        <f>H149+H152</f>
        <v>50</v>
      </c>
      <c r="I148" s="203">
        <f>I149+I152</f>
        <v>13</v>
      </c>
      <c r="J148" s="196"/>
      <c r="K148" s="203">
        <f>K149+K152</f>
        <v>10</v>
      </c>
      <c r="L148" s="203">
        <f>L149+L152</f>
        <v>10</v>
      </c>
      <c r="N148" s="211">
        <f t="shared" si="3"/>
        <v>40</v>
      </c>
      <c r="O148" s="211">
        <f t="shared" si="3"/>
        <v>3</v>
      </c>
      <c r="P148" s="211">
        <f t="shared" si="4"/>
        <v>500</v>
      </c>
      <c r="Q148" s="211">
        <f t="shared" si="4"/>
        <v>130</v>
      </c>
    </row>
    <row r="149" spans="1:17" ht="12.75" hidden="1">
      <c r="A149" s="871" t="s">
        <v>143</v>
      </c>
      <c r="B149" s="871"/>
      <c r="C149" s="865" t="s">
        <v>245</v>
      </c>
      <c r="D149" s="865" t="s">
        <v>223</v>
      </c>
      <c r="E149" s="865" t="s">
        <v>241</v>
      </c>
      <c r="F149" s="865" t="s">
        <v>403</v>
      </c>
      <c r="G149" s="865"/>
      <c r="H149" s="880">
        <f>H150</f>
        <v>50</v>
      </c>
      <c r="I149" s="202">
        <f>I150</f>
        <v>13</v>
      </c>
      <c r="J149" s="196"/>
      <c r="K149" s="202">
        <f>K150</f>
        <v>10</v>
      </c>
      <c r="L149" s="202">
        <f>L150</f>
        <v>10</v>
      </c>
      <c r="N149" s="211">
        <f t="shared" si="3"/>
        <v>40</v>
      </c>
      <c r="O149" s="211">
        <f t="shared" si="3"/>
        <v>3</v>
      </c>
      <c r="P149" s="211">
        <f t="shared" si="4"/>
        <v>500</v>
      </c>
      <c r="Q149" s="211">
        <f t="shared" si="4"/>
        <v>130</v>
      </c>
    </row>
    <row r="150" spans="1:17" ht="22.5" hidden="1">
      <c r="A150" s="871" t="s">
        <v>319</v>
      </c>
      <c r="B150" s="871"/>
      <c r="C150" s="865" t="s">
        <v>245</v>
      </c>
      <c r="D150" s="865" t="s">
        <v>223</v>
      </c>
      <c r="E150" s="865" t="s">
        <v>241</v>
      </c>
      <c r="F150" s="865" t="s">
        <v>403</v>
      </c>
      <c r="G150" s="865" t="s">
        <v>215</v>
      </c>
      <c r="H150" s="880">
        <v>50</v>
      </c>
      <c r="I150" s="202">
        <v>13</v>
      </c>
      <c r="J150" s="196"/>
      <c r="K150" s="202">
        <v>10</v>
      </c>
      <c r="L150" s="202">
        <v>10</v>
      </c>
      <c r="N150" s="211">
        <f t="shared" si="3"/>
        <v>40</v>
      </c>
      <c r="O150" s="211">
        <f t="shared" si="3"/>
        <v>3</v>
      </c>
      <c r="P150" s="211">
        <f t="shared" si="4"/>
        <v>500</v>
      </c>
      <c r="Q150" s="211">
        <f t="shared" si="4"/>
        <v>130</v>
      </c>
    </row>
    <row r="151" spans="1:17" ht="19.5" customHeight="1" hidden="1">
      <c r="A151" s="871" t="s">
        <v>297</v>
      </c>
      <c r="B151" s="871"/>
      <c r="C151" s="865" t="s">
        <v>245</v>
      </c>
      <c r="D151" s="865" t="s">
        <v>223</v>
      </c>
      <c r="E151" s="865" t="s">
        <v>241</v>
      </c>
      <c r="F151" s="865" t="s">
        <v>404</v>
      </c>
      <c r="G151" s="865"/>
      <c r="H151" s="880">
        <f>H152</f>
        <v>0</v>
      </c>
      <c r="I151" s="202">
        <f>I152</f>
        <v>0</v>
      </c>
      <c r="J151" s="196"/>
      <c r="K151" s="202">
        <f>K152</f>
        <v>0</v>
      </c>
      <c r="L151" s="202">
        <f>L152</f>
        <v>0</v>
      </c>
      <c r="N151" s="211">
        <f t="shared" si="3"/>
        <v>0</v>
      </c>
      <c r="O151" s="211">
        <f t="shared" si="3"/>
        <v>0</v>
      </c>
      <c r="P151" s="211" t="e">
        <f t="shared" si="4"/>
        <v>#DIV/0!</v>
      </c>
      <c r="Q151" s="211" t="e">
        <f t="shared" si="4"/>
        <v>#DIV/0!</v>
      </c>
    </row>
    <row r="152" spans="1:17" ht="12.75" hidden="1">
      <c r="A152" s="871" t="s">
        <v>200</v>
      </c>
      <c r="B152" s="871"/>
      <c r="C152" s="865" t="s">
        <v>245</v>
      </c>
      <c r="D152" s="865" t="s">
        <v>223</v>
      </c>
      <c r="E152" s="865" t="s">
        <v>241</v>
      </c>
      <c r="F152" s="865" t="s">
        <v>404</v>
      </c>
      <c r="G152" s="865" t="s">
        <v>215</v>
      </c>
      <c r="H152" s="875"/>
      <c r="I152" s="201"/>
      <c r="J152" s="196"/>
      <c r="K152" s="201"/>
      <c r="L152" s="201"/>
      <c r="N152" s="211">
        <f t="shared" si="3"/>
        <v>0</v>
      </c>
      <c r="O152" s="211">
        <f t="shared" si="3"/>
        <v>0</v>
      </c>
      <c r="P152" s="211" t="e">
        <f t="shared" si="4"/>
        <v>#DIV/0!</v>
      </c>
      <c r="Q152" s="211" t="e">
        <f t="shared" si="4"/>
        <v>#DIV/0!</v>
      </c>
    </row>
    <row r="153" spans="1:17" s="9" customFormat="1" ht="15" customHeight="1">
      <c r="A153" s="863" t="s">
        <v>12</v>
      </c>
      <c r="B153" s="863"/>
      <c r="C153" s="864" t="s">
        <v>245</v>
      </c>
      <c r="D153" s="864" t="s">
        <v>248</v>
      </c>
      <c r="E153" s="864"/>
      <c r="F153" s="864"/>
      <c r="G153" s="864"/>
      <c r="H153" s="881">
        <f>H154+H163+H173</f>
        <v>918.65</v>
      </c>
      <c r="I153" s="203">
        <f>I154+I163+I173</f>
        <v>132.5</v>
      </c>
      <c r="J153" s="204"/>
      <c r="K153" s="203">
        <f>K154+K163+K173</f>
        <v>100</v>
      </c>
      <c r="L153" s="203">
        <f>L154+L163+L173</f>
        <v>100</v>
      </c>
      <c r="N153" s="211">
        <f t="shared" si="3"/>
        <v>818.65</v>
      </c>
      <c r="O153" s="211">
        <f t="shared" si="3"/>
        <v>32.5</v>
      </c>
      <c r="P153" s="211">
        <f t="shared" si="4"/>
        <v>918.6500000000001</v>
      </c>
      <c r="Q153" s="211">
        <f t="shared" si="4"/>
        <v>132.5</v>
      </c>
    </row>
    <row r="154" spans="1:17" ht="12.75" hidden="1">
      <c r="A154" s="868" t="s">
        <v>249</v>
      </c>
      <c r="B154" s="868"/>
      <c r="C154" s="864" t="s">
        <v>245</v>
      </c>
      <c r="D154" s="864" t="s">
        <v>248</v>
      </c>
      <c r="E154" s="864" t="s">
        <v>211</v>
      </c>
      <c r="F154" s="864"/>
      <c r="G154" s="864"/>
      <c r="H154" s="881">
        <f>H155+H160</f>
        <v>0</v>
      </c>
      <c r="I154" s="203">
        <f>I155+I160</f>
        <v>0</v>
      </c>
      <c r="J154" s="196"/>
      <c r="K154" s="203">
        <f>K155+K160</f>
        <v>0</v>
      </c>
      <c r="L154" s="203">
        <f>L155+L160</f>
        <v>0</v>
      </c>
      <c r="N154" s="211">
        <f t="shared" si="3"/>
        <v>0</v>
      </c>
      <c r="O154" s="211">
        <f t="shared" si="3"/>
        <v>0</v>
      </c>
      <c r="P154" s="211" t="e">
        <f t="shared" si="4"/>
        <v>#DIV/0!</v>
      </c>
      <c r="Q154" s="211" t="e">
        <f t="shared" si="4"/>
        <v>#DIV/0!</v>
      </c>
    </row>
    <row r="155" spans="1:17" ht="12.75" hidden="1">
      <c r="A155" s="863" t="s">
        <v>12</v>
      </c>
      <c r="B155" s="863"/>
      <c r="C155" s="864" t="s">
        <v>245</v>
      </c>
      <c r="D155" s="864" t="s">
        <v>248</v>
      </c>
      <c r="E155" s="864" t="s">
        <v>211</v>
      </c>
      <c r="F155" s="865" t="s">
        <v>405</v>
      </c>
      <c r="G155" s="864"/>
      <c r="H155" s="881">
        <f>H156+H158</f>
        <v>0</v>
      </c>
      <c r="I155" s="203">
        <f>I156+I158</f>
        <v>0</v>
      </c>
      <c r="J155" s="196"/>
      <c r="K155" s="203">
        <f>K156+K158</f>
        <v>0</v>
      </c>
      <c r="L155" s="203">
        <f>L156+L158</f>
        <v>0</v>
      </c>
      <c r="N155" s="211">
        <f t="shared" si="3"/>
        <v>0</v>
      </c>
      <c r="O155" s="211">
        <f t="shared" si="3"/>
        <v>0</v>
      </c>
      <c r="P155" s="211" t="e">
        <f t="shared" si="4"/>
        <v>#DIV/0!</v>
      </c>
      <c r="Q155" s="211" t="e">
        <f t="shared" si="4"/>
        <v>#DIV/0!</v>
      </c>
    </row>
    <row r="156" spans="1:17" ht="22.5" hidden="1">
      <c r="A156" s="871" t="s">
        <v>406</v>
      </c>
      <c r="B156" s="871"/>
      <c r="C156" s="865" t="s">
        <v>245</v>
      </c>
      <c r="D156" s="865" t="s">
        <v>248</v>
      </c>
      <c r="E156" s="865" t="s">
        <v>211</v>
      </c>
      <c r="F156" s="865" t="s">
        <v>407</v>
      </c>
      <c r="G156" s="864"/>
      <c r="H156" s="880">
        <f>H157</f>
        <v>0</v>
      </c>
      <c r="I156" s="202">
        <f>I157</f>
        <v>0</v>
      </c>
      <c r="J156" s="196"/>
      <c r="K156" s="202">
        <f>K157</f>
        <v>0</v>
      </c>
      <c r="L156" s="202">
        <f>L157</f>
        <v>0</v>
      </c>
      <c r="N156" s="211">
        <f t="shared" si="3"/>
        <v>0</v>
      </c>
      <c r="O156" s="211">
        <f t="shared" si="3"/>
        <v>0</v>
      </c>
      <c r="P156" s="211" t="e">
        <f t="shared" si="4"/>
        <v>#DIV/0!</v>
      </c>
      <c r="Q156" s="211" t="e">
        <f t="shared" si="4"/>
        <v>#DIV/0!</v>
      </c>
    </row>
    <row r="157" spans="1:17" ht="39.75" customHeight="1" hidden="1">
      <c r="A157" s="877" t="s">
        <v>96</v>
      </c>
      <c r="B157" s="877"/>
      <c r="C157" s="865" t="s">
        <v>245</v>
      </c>
      <c r="D157" s="865" t="s">
        <v>248</v>
      </c>
      <c r="E157" s="865" t="s">
        <v>211</v>
      </c>
      <c r="F157" s="865" t="s">
        <v>407</v>
      </c>
      <c r="G157" s="865" t="s">
        <v>288</v>
      </c>
      <c r="H157" s="935"/>
      <c r="I157" s="214"/>
      <c r="J157" s="196"/>
      <c r="K157" s="214"/>
      <c r="L157" s="214"/>
      <c r="N157" s="211">
        <f t="shared" si="3"/>
        <v>0</v>
      </c>
      <c r="O157" s="211">
        <f t="shared" si="3"/>
        <v>0</v>
      </c>
      <c r="P157" s="211" t="e">
        <f t="shared" si="4"/>
        <v>#DIV/0!</v>
      </c>
      <c r="Q157" s="211" t="e">
        <f t="shared" si="4"/>
        <v>#DIV/0!</v>
      </c>
    </row>
    <row r="158" spans="1:17" ht="20.25" customHeight="1" hidden="1">
      <c r="A158" s="871" t="s">
        <v>326</v>
      </c>
      <c r="B158" s="871"/>
      <c r="C158" s="865" t="s">
        <v>245</v>
      </c>
      <c r="D158" s="865" t="s">
        <v>248</v>
      </c>
      <c r="E158" s="865" t="s">
        <v>211</v>
      </c>
      <c r="F158" s="865" t="s">
        <v>327</v>
      </c>
      <c r="G158" s="865"/>
      <c r="H158" s="935">
        <f>H159</f>
        <v>0</v>
      </c>
      <c r="I158" s="214">
        <f>I159</f>
        <v>0</v>
      </c>
      <c r="J158" s="196"/>
      <c r="K158" s="214">
        <f>K159</f>
        <v>0</v>
      </c>
      <c r="L158" s="214">
        <f>L159</f>
        <v>0</v>
      </c>
      <c r="N158" s="211">
        <f t="shared" si="3"/>
        <v>0</v>
      </c>
      <c r="O158" s="211">
        <f t="shared" si="3"/>
        <v>0</v>
      </c>
      <c r="P158" s="211" t="e">
        <f t="shared" si="4"/>
        <v>#DIV/0!</v>
      </c>
      <c r="Q158" s="211" t="e">
        <f t="shared" si="4"/>
        <v>#DIV/0!</v>
      </c>
    </row>
    <row r="159" spans="1:17" ht="39.75" customHeight="1" hidden="1">
      <c r="A159" s="871" t="s">
        <v>319</v>
      </c>
      <c r="B159" s="871"/>
      <c r="C159" s="865" t="s">
        <v>245</v>
      </c>
      <c r="D159" s="865" t="s">
        <v>248</v>
      </c>
      <c r="E159" s="865" t="s">
        <v>211</v>
      </c>
      <c r="F159" s="865" t="s">
        <v>327</v>
      </c>
      <c r="G159" s="865" t="s">
        <v>215</v>
      </c>
      <c r="H159" s="935"/>
      <c r="I159" s="214"/>
      <c r="J159" s="196"/>
      <c r="K159" s="214"/>
      <c r="L159" s="214"/>
      <c r="N159" s="211">
        <f t="shared" si="3"/>
        <v>0</v>
      </c>
      <c r="O159" s="211">
        <f t="shared" si="3"/>
        <v>0</v>
      </c>
      <c r="P159" s="211" t="e">
        <f t="shared" si="4"/>
        <v>#DIV/0!</v>
      </c>
      <c r="Q159" s="211" t="e">
        <f t="shared" si="4"/>
        <v>#DIV/0!</v>
      </c>
    </row>
    <row r="160" spans="1:17" ht="43.5" customHeight="1" hidden="1">
      <c r="A160" s="816" t="s">
        <v>345</v>
      </c>
      <c r="B160" s="937"/>
      <c r="C160" s="938" t="s">
        <v>245</v>
      </c>
      <c r="D160" s="938" t="s">
        <v>248</v>
      </c>
      <c r="E160" s="938" t="s">
        <v>211</v>
      </c>
      <c r="F160" s="939" t="s">
        <v>456</v>
      </c>
      <c r="G160" s="938"/>
      <c r="H160" s="927">
        <f>H162</f>
        <v>0</v>
      </c>
      <c r="I160" s="215">
        <f>I162</f>
        <v>0</v>
      </c>
      <c r="J160" s="196"/>
      <c r="K160" s="215">
        <f>K162</f>
        <v>0</v>
      </c>
      <c r="L160" s="215">
        <f>L162</f>
        <v>0</v>
      </c>
      <c r="N160" s="211">
        <f t="shared" si="3"/>
        <v>0</v>
      </c>
      <c r="O160" s="211">
        <f t="shared" si="3"/>
        <v>0</v>
      </c>
      <c r="P160" s="211" t="e">
        <f t="shared" si="4"/>
        <v>#DIV/0!</v>
      </c>
      <c r="Q160" s="211" t="e">
        <f t="shared" si="4"/>
        <v>#DIV/0!</v>
      </c>
    </row>
    <row r="161" spans="1:17" ht="22.5" hidden="1">
      <c r="A161" s="816" t="s">
        <v>345</v>
      </c>
      <c r="B161" s="816"/>
      <c r="C161" s="865" t="s">
        <v>245</v>
      </c>
      <c r="D161" s="865" t="s">
        <v>248</v>
      </c>
      <c r="E161" s="865" t="s">
        <v>211</v>
      </c>
      <c r="F161" s="940" t="s">
        <v>51</v>
      </c>
      <c r="G161" s="865"/>
      <c r="H161" s="880">
        <f>H162</f>
        <v>0</v>
      </c>
      <c r="I161" s="202">
        <f>I162</f>
        <v>0</v>
      </c>
      <c r="J161" s="196"/>
      <c r="K161" s="202">
        <f>K162</f>
        <v>0</v>
      </c>
      <c r="L161" s="202">
        <f>L162</f>
        <v>0</v>
      </c>
      <c r="N161" s="211">
        <f t="shared" si="3"/>
        <v>0</v>
      </c>
      <c r="O161" s="211">
        <f t="shared" si="3"/>
        <v>0</v>
      </c>
      <c r="P161" s="211" t="e">
        <f t="shared" si="4"/>
        <v>#DIV/0!</v>
      </c>
      <c r="Q161" s="211" t="e">
        <f t="shared" si="4"/>
        <v>#DIV/0!</v>
      </c>
    </row>
    <row r="162" spans="1:17" ht="22.5" hidden="1">
      <c r="A162" s="942" t="s">
        <v>289</v>
      </c>
      <c r="B162" s="942"/>
      <c r="C162" s="865" t="s">
        <v>245</v>
      </c>
      <c r="D162" s="865" t="s">
        <v>248</v>
      </c>
      <c r="E162" s="865" t="s">
        <v>211</v>
      </c>
      <c r="F162" s="940" t="s">
        <v>51</v>
      </c>
      <c r="G162" s="865" t="s">
        <v>288</v>
      </c>
      <c r="H162" s="880"/>
      <c r="I162" s="202"/>
      <c r="J162" s="216"/>
      <c r="K162" s="202"/>
      <c r="L162" s="202"/>
      <c r="N162" s="211">
        <f t="shared" si="3"/>
        <v>0</v>
      </c>
      <c r="O162" s="211">
        <f t="shared" si="3"/>
        <v>0</v>
      </c>
      <c r="P162" s="211" t="e">
        <f t="shared" si="4"/>
        <v>#DIV/0!</v>
      </c>
      <c r="Q162" s="211" t="e">
        <f t="shared" si="4"/>
        <v>#DIV/0!</v>
      </c>
    </row>
    <row r="163" spans="1:17" s="9" customFormat="1" ht="12.75">
      <c r="A163" s="868" t="s">
        <v>250</v>
      </c>
      <c r="B163" s="868"/>
      <c r="C163" s="864" t="s">
        <v>245</v>
      </c>
      <c r="D163" s="864" t="s">
        <v>248</v>
      </c>
      <c r="E163" s="864" t="s">
        <v>212</v>
      </c>
      <c r="F163" s="864"/>
      <c r="G163" s="864"/>
      <c r="H163" s="881">
        <f>6!H170</f>
        <v>440</v>
      </c>
      <c r="I163" s="203">
        <f>I166</f>
        <v>125</v>
      </c>
      <c r="J163" s="217"/>
      <c r="K163" s="203">
        <f aca="true" t="shared" si="9" ref="K163:L171">K164</f>
        <v>100</v>
      </c>
      <c r="L163" s="203">
        <f t="shared" si="9"/>
        <v>100</v>
      </c>
      <c r="N163" s="211">
        <f t="shared" si="3"/>
        <v>340</v>
      </c>
      <c r="O163" s="211">
        <f t="shared" si="3"/>
        <v>25</v>
      </c>
      <c r="P163" s="211">
        <f t="shared" si="4"/>
        <v>440.00000000000006</v>
      </c>
      <c r="Q163" s="211">
        <f t="shared" si="4"/>
        <v>125</v>
      </c>
    </row>
    <row r="164" spans="1:17" ht="16.5" customHeight="1" hidden="1">
      <c r="A164" s="863" t="s">
        <v>12</v>
      </c>
      <c r="B164" s="863"/>
      <c r="C164" s="864" t="s">
        <v>245</v>
      </c>
      <c r="D164" s="864" t="s">
        <v>248</v>
      </c>
      <c r="E164" s="864" t="s">
        <v>212</v>
      </c>
      <c r="F164" s="865" t="s">
        <v>405</v>
      </c>
      <c r="G164" s="865"/>
      <c r="H164" s="880">
        <f aca="true" t="shared" si="10" ref="H164:I171">H165</f>
        <v>0</v>
      </c>
      <c r="I164" s="202">
        <f t="shared" si="10"/>
        <v>0</v>
      </c>
      <c r="J164" s="216"/>
      <c r="K164" s="202">
        <f t="shared" si="9"/>
        <v>100</v>
      </c>
      <c r="L164" s="202">
        <f t="shared" si="9"/>
        <v>100</v>
      </c>
      <c r="N164" s="211">
        <f t="shared" si="3"/>
        <v>-100</v>
      </c>
      <c r="O164" s="211">
        <f t="shared" si="3"/>
        <v>-100</v>
      </c>
      <c r="P164" s="211">
        <f t="shared" si="4"/>
        <v>0</v>
      </c>
      <c r="Q164" s="211">
        <f t="shared" si="4"/>
        <v>0</v>
      </c>
    </row>
    <row r="165" spans="1:17" ht="12.75" hidden="1">
      <c r="A165" s="868" t="s">
        <v>250</v>
      </c>
      <c r="B165" s="868"/>
      <c r="C165" s="864" t="s">
        <v>245</v>
      </c>
      <c r="D165" s="864" t="s">
        <v>248</v>
      </c>
      <c r="E165" s="864" t="s">
        <v>212</v>
      </c>
      <c r="F165" s="864"/>
      <c r="G165" s="864"/>
      <c r="H165" s="881">
        <f>H169</f>
        <v>0</v>
      </c>
      <c r="I165" s="203">
        <f>I169</f>
        <v>0</v>
      </c>
      <c r="J165" s="216"/>
      <c r="K165" s="203">
        <f>K169</f>
        <v>100</v>
      </c>
      <c r="L165" s="203">
        <f>L169</f>
        <v>100</v>
      </c>
      <c r="N165" s="211">
        <f t="shared" si="3"/>
        <v>-100</v>
      </c>
      <c r="O165" s="211">
        <f t="shared" si="3"/>
        <v>-100</v>
      </c>
      <c r="P165" s="211">
        <f t="shared" si="4"/>
        <v>0</v>
      </c>
      <c r="Q165" s="211">
        <f t="shared" si="4"/>
        <v>0</v>
      </c>
    </row>
    <row r="166" spans="1:17" ht="12.75" hidden="1">
      <c r="A166" s="871" t="s">
        <v>196</v>
      </c>
      <c r="B166" s="868"/>
      <c r="C166" s="864" t="s">
        <v>245</v>
      </c>
      <c r="D166" s="999">
        <v>5</v>
      </c>
      <c r="E166" s="999">
        <v>2</v>
      </c>
      <c r="F166" s="943">
        <v>3500000000</v>
      </c>
      <c r="G166" s="944"/>
      <c r="H166" s="881">
        <f>H167</f>
        <v>451.4</v>
      </c>
      <c r="I166" s="203">
        <f>I167</f>
        <v>125</v>
      </c>
      <c r="J166" s="216"/>
      <c r="K166" s="203"/>
      <c r="L166" s="203"/>
      <c r="N166" s="211"/>
      <c r="O166" s="211"/>
      <c r="P166" s="211"/>
      <c r="Q166" s="211"/>
    </row>
    <row r="167" spans="1:17" ht="12.75" hidden="1">
      <c r="A167" s="871" t="s">
        <v>197</v>
      </c>
      <c r="B167" s="868"/>
      <c r="C167" s="864" t="s">
        <v>245</v>
      </c>
      <c r="D167" s="999">
        <v>5</v>
      </c>
      <c r="E167" s="999">
        <v>2</v>
      </c>
      <c r="F167" s="943">
        <v>3504900000</v>
      </c>
      <c r="G167" s="944"/>
      <c r="H167" s="881">
        <f>H168</f>
        <v>451.4</v>
      </c>
      <c r="I167" s="203">
        <f>I168</f>
        <v>125</v>
      </c>
      <c r="J167" s="216"/>
      <c r="K167" s="203"/>
      <c r="L167" s="203"/>
      <c r="N167" s="211"/>
      <c r="O167" s="211"/>
      <c r="P167" s="211"/>
      <c r="Q167" s="211"/>
    </row>
    <row r="168" spans="1:17" ht="22.5" hidden="1">
      <c r="A168" s="871" t="s">
        <v>319</v>
      </c>
      <c r="B168" s="868"/>
      <c r="C168" s="864" t="s">
        <v>245</v>
      </c>
      <c r="D168" s="999">
        <v>5</v>
      </c>
      <c r="E168" s="999">
        <v>2</v>
      </c>
      <c r="F168" s="943">
        <v>3504900000</v>
      </c>
      <c r="G168" s="944">
        <v>200</v>
      </c>
      <c r="H168" s="881">
        <v>451.4</v>
      </c>
      <c r="I168" s="203">
        <v>125</v>
      </c>
      <c r="J168" s="216"/>
      <c r="K168" s="203"/>
      <c r="L168" s="203"/>
      <c r="N168" s="211"/>
      <c r="O168" s="211"/>
      <c r="P168" s="211"/>
      <c r="Q168" s="211"/>
    </row>
    <row r="169" spans="1:17" ht="33.75" hidden="1">
      <c r="A169" s="997" t="s">
        <v>438</v>
      </c>
      <c r="B169" s="997"/>
      <c r="C169" s="998">
        <v>950</v>
      </c>
      <c r="D169" s="999">
        <v>5</v>
      </c>
      <c r="E169" s="999">
        <v>2</v>
      </c>
      <c r="F169" s="1000" t="s">
        <v>426</v>
      </c>
      <c r="G169" s="1001" t="s">
        <v>429</v>
      </c>
      <c r="H169" s="872">
        <f t="shared" si="10"/>
        <v>0</v>
      </c>
      <c r="I169" s="200">
        <f t="shared" si="10"/>
        <v>0</v>
      </c>
      <c r="J169" s="216"/>
      <c r="K169" s="200">
        <f t="shared" si="9"/>
        <v>100</v>
      </c>
      <c r="L169" s="200">
        <f t="shared" si="9"/>
        <v>100</v>
      </c>
      <c r="N169" s="211">
        <f aca="true" t="shared" si="11" ref="N169:O250">H169-K169</f>
        <v>-100</v>
      </c>
      <c r="O169" s="211">
        <f t="shared" si="11"/>
        <v>-100</v>
      </c>
      <c r="P169" s="211">
        <f aca="true" t="shared" si="12" ref="P169:Q250">H169/K169*100</f>
        <v>0</v>
      </c>
      <c r="Q169" s="211">
        <f t="shared" si="12"/>
        <v>0</v>
      </c>
    </row>
    <row r="170" spans="1:17" ht="33.75" hidden="1">
      <c r="A170" s="997" t="s">
        <v>336</v>
      </c>
      <c r="B170" s="997"/>
      <c r="C170" s="998">
        <v>950</v>
      </c>
      <c r="D170" s="999">
        <v>5</v>
      </c>
      <c r="E170" s="999">
        <v>2</v>
      </c>
      <c r="F170" s="1000">
        <v>8801000000</v>
      </c>
      <c r="G170" s="1001" t="s">
        <v>429</v>
      </c>
      <c r="H170" s="875">
        <f t="shared" si="10"/>
        <v>0</v>
      </c>
      <c r="I170" s="201">
        <f t="shared" si="10"/>
        <v>0</v>
      </c>
      <c r="J170" s="216"/>
      <c r="K170" s="201">
        <f t="shared" si="9"/>
        <v>100</v>
      </c>
      <c r="L170" s="201">
        <f t="shared" si="9"/>
        <v>100</v>
      </c>
      <c r="N170" s="211">
        <f t="shared" si="11"/>
        <v>-100</v>
      </c>
      <c r="O170" s="211">
        <f t="shared" si="11"/>
        <v>-100</v>
      </c>
      <c r="P170" s="211">
        <f t="shared" si="12"/>
        <v>0</v>
      </c>
      <c r="Q170" s="211">
        <f t="shared" si="12"/>
        <v>0</v>
      </c>
    </row>
    <row r="171" spans="1:17" ht="12.75" hidden="1">
      <c r="A171" s="997" t="s">
        <v>439</v>
      </c>
      <c r="B171" s="997"/>
      <c r="C171" s="998">
        <v>950</v>
      </c>
      <c r="D171" s="999">
        <v>5</v>
      </c>
      <c r="E171" s="999">
        <v>2</v>
      </c>
      <c r="F171" s="1000">
        <v>8801000001</v>
      </c>
      <c r="G171" s="1001" t="s">
        <v>429</v>
      </c>
      <c r="H171" s="872">
        <f t="shared" si="10"/>
        <v>0</v>
      </c>
      <c r="I171" s="200">
        <f t="shared" si="10"/>
        <v>0</v>
      </c>
      <c r="J171" s="216"/>
      <c r="K171" s="200">
        <f t="shared" si="9"/>
        <v>100</v>
      </c>
      <c r="L171" s="200">
        <f t="shared" si="9"/>
        <v>100</v>
      </c>
      <c r="N171" s="211">
        <f t="shared" si="11"/>
        <v>-100</v>
      </c>
      <c r="O171" s="211">
        <f t="shared" si="11"/>
        <v>-100</v>
      </c>
      <c r="P171" s="211">
        <f t="shared" si="12"/>
        <v>0</v>
      </c>
      <c r="Q171" s="211">
        <f t="shared" si="12"/>
        <v>0</v>
      </c>
    </row>
    <row r="172" spans="1:17" ht="22.5" hidden="1">
      <c r="A172" s="997" t="s">
        <v>319</v>
      </c>
      <c r="B172" s="997"/>
      <c r="C172" s="998">
        <v>950</v>
      </c>
      <c r="D172" s="999">
        <v>5</v>
      </c>
      <c r="E172" s="999">
        <v>2</v>
      </c>
      <c r="F172" s="1000">
        <v>8801000001</v>
      </c>
      <c r="G172" s="1001" t="s">
        <v>215</v>
      </c>
      <c r="H172" s="872">
        <v>0</v>
      </c>
      <c r="I172" s="218">
        <v>0</v>
      </c>
      <c r="J172" s="216"/>
      <c r="K172" s="200">
        <v>100</v>
      </c>
      <c r="L172" s="218">
        <v>100</v>
      </c>
      <c r="N172" s="211">
        <f t="shared" si="11"/>
        <v>-100</v>
      </c>
      <c r="O172" s="211">
        <f t="shared" si="11"/>
        <v>-100</v>
      </c>
      <c r="P172" s="211">
        <f t="shared" si="12"/>
        <v>0</v>
      </c>
      <c r="Q172" s="211">
        <f t="shared" si="12"/>
        <v>0</v>
      </c>
    </row>
    <row r="173" spans="1:17" s="9" customFormat="1" ht="12.75">
      <c r="A173" s="868" t="s">
        <v>251</v>
      </c>
      <c r="B173" s="868"/>
      <c r="C173" s="864" t="s">
        <v>245</v>
      </c>
      <c r="D173" s="864" t="s">
        <v>248</v>
      </c>
      <c r="E173" s="864" t="s">
        <v>222</v>
      </c>
      <c r="F173" s="864"/>
      <c r="G173" s="864"/>
      <c r="H173" s="881">
        <f>6!H180</f>
        <v>478.65</v>
      </c>
      <c r="I173" s="203">
        <f>I190</f>
        <v>7.5</v>
      </c>
      <c r="J173" s="204"/>
      <c r="K173" s="203">
        <f>K190</f>
        <v>0</v>
      </c>
      <c r="L173" s="203">
        <f>L190</f>
        <v>0</v>
      </c>
      <c r="N173" s="211">
        <f t="shared" si="11"/>
        <v>478.65</v>
      </c>
      <c r="O173" s="211">
        <f t="shared" si="11"/>
        <v>7.5</v>
      </c>
      <c r="P173" s="211" t="e">
        <f t="shared" si="12"/>
        <v>#DIV/0!</v>
      </c>
      <c r="Q173" s="211" t="e">
        <f t="shared" si="12"/>
        <v>#DIV/0!</v>
      </c>
    </row>
    <row r="174" spans="1:17" s="9" customFormat="1" ht="12.75" hidden="1">
      <c r="A174" s="863" t="s">
        <v>12</v>
      </c>
      <c r="B174" s="868"/>
      <c r="C174" s="864"/>
      <c r="D174" s="864" t="s">
        <v>248</v>
      </c>
      <c r="E174" s="864" t="s">
        <v>222</v>
      </c>
      <c r="F174" s="865" t="s">
        <v>405</v>
      </c>
      <c r="G174" s="864"/>
      <c r="H174" s="881">
        <f>H175</f>
        <v>673.9000000000001</v>
      </c>
      <c r="I174" s="203">
        <f>I175</f>
        <v>681.4000000000001</v>
      </c>
      <c r="J174" s="204"/>
      <c r="K174" s="306"/>
      <c r="L174" s="306"/>
      <c r="N174" s="307"/>
      <c r="O174" s="307"/>
      <c r="P174" s="307"/>
      <c r="Q174" s="307"/>
    </row>
    <row r="175" spans="1:17" s="9" customFormat="1" ht="12.75" hidden="1">
      <c r="A175" s="874" t="s">
        <v>251</v>
      </c>
      <c r="B175" s="868"/>
      <c r="C175" s="864"/>
      <c r="D175" s="865" t="s">
        <v>248</v>
      </c>
      <c r="E175" s="865" t="s">
        <v>222</v>
      </c>
      <c r="F175" s="865" t="s">
        <v>408</v>
      </c>
      <c r="G175" s="865"/>
      <c r="H175" s="880">
        <f>H176+H178+H180+H183+H193</f>
        <v>673.9000000000001</v>
      </c>
      <c r="I175" s="202">
        <f>I176+I178+I180+I183+I193</f>
        <v>681.4000000000001</v>
      </c>
      <c r="J175" s="204"/>
      <c r="K175" s="306"/>
      <c r="L175" s="306"/>
      <c r="N175" s="307"/>
      <c r="O175" s="307"/>
      <c r="P175" s="307"/>
      <c r="Q175" s="307"/>
    </row>
    <row r="176" spans="1:17" s="9" customFormat="1" ht="12.75" hidden="1">
      <c r="A176" s="868" t="s">
        <v>252</v>
      </c>
      <c r="B176" s="868"/>
      <c r="C176" s="864"/>
      <c r="D176" s="864" t="s">
        <v>248</v>
      </c>
      <c r="E176" s="864" t="s">
        <v>222</v>
      </c>
      <c r="F176" s="864" t="s">
        <v>6</v>
      </c>
      <c r="G176" s="865"/>
      <c r="H176" s="880">
        <f>H177</f>
        <v>230.6</v>
      </c>
      <c r="I176" s="202">
        <f>I177</f>
        <v>230.6</v>
      </c>
      <c r="J176" s="204"/>
      <c r="K176" s="306"/>
      <c r="L176" s="306"/>
      <c r="N176" s="307"/>
      <c r="O176" s="307"/>
      <c r="P176" s="307"/>
      <c r="Q176" s="307"/>
    </row>
    <row r="177" spans="1:17" s="9" customFormat="1" ht="22.5" hidden="1">
      <c r="A177" s="871" t="s">
        <v>319</v>
      </c>
      <c r="B177" s="868"/>
      <c r="C177" s="864"/>
      <c r="D177" s="865" t="s">
        <v>248</v>
      </c>
      <c r="E177" s="865" t="s">
        <v>222</v>
      </c>
      <c r="F177" s="865" t="s">
        <v>6</v>
      </c>
      <c r="G177" s="865" t="s">
        <v>215</v>
      </c>
      <c r="H177" s="880">
        <v>230.6</v>
      </c>
      <c r="I177" s="202">
        <v>230.6</v>
      </c>
      <c r="J177" s="204"/>
      <c r="K177" s="306"/>
      <c r="L177" s="306"/>
      <c r="N177" s="307"/>
      <c r="O177" s="307"/>
      <c r="P177" s="307"/>
      <c r="Q177" s="307"/>
    </row>
    <row r="178" spans="1:17" s="9" customFormat="1" ht="12.75" hidden="1">
      <c r="A178" s="863" t="s">
        <v>63</v>
      </c>
      <c r="B178" s="868"/>
      <c r="C178" s="864"/>
      <c r="D178" s="864" t="s">
        <v>248</v>
      </c>
      <c r="E178" s="864" t="s">
        <v>222</v>
      </c>
      <c r="F178" s="864" t="s">
        <v>7</v>
      </c>
      <c r="G178" s="864"/>
      <c r="H178" s="881">
        <f>H179</f>
        <v>0</v>
      </c>
      <c r="I178" s="203">
        <f>I179</f>
        <v>0</v>
      </c>
      <c r="J178" s="204"/>
      <c r="K178" s="306"/>
      <c r="L178" s="306"/>
      <c r="N178" s="307"/>
      <c r="O178" s="307"/>
      <c r="P178" s="307"/>
      <c r="Q178" s="307"/>
    </row>
    <row r="179" spans="1:17" s="9" customFormat="1" ht="12.75" hidden="1">
      <c r="A179" s="874" t="s">
        <v>200</v>
      </c>
      <c r="B179" s="868"/>
      <c r="C179" s="864"/>
      <c r="D179" s="865" t="s">
        <v>248</v>
      </c>
      <c r="E179" s="865" t="s">
        <v>222</v>
      </c>
      <c r="F179" s="865" t="s">
        <v>7</v>
      </c>
      <c r="G179" s="865" t="s">
        <v>215</v>
      </c>
      <c r="H179" s="872">
        <v>0</v>
      </c>
      <c r="I179" s="200">
        <v>0</v>
      </c>
      <c r="J179" s="204"/>
      <c r="K179" s="306"/>
      <c r="L179" s="306"/>
      <c r="N179" s="307"/>
      <c r="O179" s="307"/>
      <c r="P179" s="307"/>
      <c r="Q179" s="307"/>
    </row>
    <row r="180" spans="1:17" s="9" customFormat="1" ht="18" customHeight="1" hidden="1">
      <c r="A180" s="868" t="s">
        <v>64</v>
      </c>
      <c r="B180" s="868"/>
      <c r="C180" s="864"/>
      <c r="D180" s="864" t="s">
        <v>248</v>
      </c>
      <c r="E180" s="864" t="s">
        <v>222</v>
      </c>
      <c r="F180" s="864" t="s">
        <v>8</v>
      </c>
      <c r="G180" s="864"/>
      <c r="H180" s="866">
        <f>H181</f>
        <v>80</v>
      </c>
      <c r="I180" s="198">
        <f>I181</f>
        <v>80</v>
      </c>
      <c r="J180" s="204"/>
      <c r="K180" s="306"/>
      <c r="L180" s="306"/>
      <c r="N180" s="307"/>
      <c r="O180" s="307"/>
      <c r="P180" s="307"/>
      <c r="Q180" s="307"/>
    </row>
    <row r="181" spans="1:17" s="9" customFormat="1" ht="12.75" hidden="1">
      <c r="A181" s="871" t="s">
        <v>200</v>
      </c>
      <c r="B181" s="868"/>
      <c r="C181" s="864"/>
      <c r="D181" s="865" t="s">
        <v>248</v>
      </c>
      <c r="E181" s="865" t="s">
        <v>222</v>
      </c>
      <c r="F181" s="865" t="s">
        <v>8</v>
      </c>
      <c r="G181" s="865" t="s">
        <v>215</v>
      </c>
      <c r="H181" s="872">
        <v>80</v>
      </c>
      <c r="I181" s="200">
        <v>80</v>
      </c>
      <c r="J181" s="204"/>
      <c r="K181" s="306"/>
      <c r="L181" s="306"/>
      <c r="N181" s="307"/>
      <c r="O181" s="307"/>
      <c r="P181" s="307"/>
      <c r="Q181" s="307"/>
    </row>
    <row r="182" spans="1:17" s="9" customFormat="1" ht="12.75" hidden="1">
      <c r="A182" s="1005"/>
      <c r="B182" s="868"/>
      <c r="C182" s="864"/>
      <c r="D182" s="865"/>
      <c r="E182" s="865"/>
      <c r="F182" s="865"/>
      <c r="G182" s="865"/>
      <c r="H182" s="872"/>
      <c r="I182" s="200"/>
      <c r="J182" s="204"/>
      <c r="K182" s="306"/>
      <c r="L182" s="306"/>
      <c r="N182" s="307"/>
      <c r="O182" s="307"/>
      <c r="P182" s="307"/>
      <c r="Q182" s="307"/>
    </row>
    <row r="183" spans="1:17" s="9" customFormat="1" ht="12.75" hidden="1">
      <c r="A183" s="1006" t="s">
        <v>344</v>
      </c>
      <c r="B183" s="868"/>
      <c r="C183" s="864"/>
      <c r="D183" s="865" t="s">
        <v>248</v>
      </c>
      <c r="E183" s="865" t="s">
        <v>222</v>
      </c>
      <c r="F183" s="865" t="s">
        <v>365</v>
      </c>
      <c r="G183" s="865"/>
      <c r="H183" s="872">
        <f>H184</f>
        <v>363.3</v>
      </c>
      <c r="I183" s="200">
        <f>I184</f>
        <v>363.3</v>
      </c>
      <c r="J183" s="204"/>
      <c r="K183" s="306"/>
      <c r="L183" s="306"/>
      <c r="N183" s="307"/>
      <c r="O183" s="307"/>
      <c r="P183" s="307"/>
      <c r="Q183" s="307"/>
    </row>
    <row r="184" spans="1:17" s="9" customFormat="1" ht="22.5" hidden="1">
      <c r="A184" s="954" t="s">
        <v>319</v>
      </c>
      <c r="B184" s="868"/>
      <c r="C184" s="864"/>
      <c r="D184" s="865" t="s">
        <v>248</v>
      </c>
      <c r="E184" s="865" t="s">
        <v>222</v>
      </c>
      <c r="F184" s="865" t="s">
        <v>365</v>
      </c>
      <c r="G184" s="865" t="s">
        <v>215</v>
      </c>
      <c r="H184" s="872">
        <v>363.3</v>
      </c>
      <c r="I184" s="200">
        <v>363.3</v>
      </c>
      <c r="J184" s="204"/>
      <c r="K184" s="306"/>
      <c r="L184" s="306"/>
      <c r="N184" s="307"/>
      <c r="O184" s="307"/>
      <c r="P184" s="307"/>
      <c r="Q184" s="307"/>
    </row>
    <row r="185" spans="1:17" s="9" customFormat="1" ht="12.75" hidden="1">
      <c r="A185" s="868"/>
      <c r="B185" s="868"/>
      <c r="C185" s="864"/>
      <c r="D185" s="864"/>
      <c r="E185" s="864"/>
      <c r="F185" s="864"/>
      <c r="G185" s="864"/>
      <c r="H185" s="881"/>
      <c r="I185" s="203"/>
      <c r="J185" s="204"/>
      <c r="K185" s="306"/>
      <c r="L185" s="306"/>
      <c r="N185" s="307"/>
      <c r="O185" s="307"/>
      <c r="P185" s="307"/>
      <c r="Q185" s="307"/>
    </row>
    <row r="186" spans="1:17" s="9" customFormat="1" ht="12.75" hidden="1">
      <c r="A186" s="868"/>
      <c r="B186" s="868"/>
      <c r="C186" s="864"/>
      <c r="D186" s="864"/>
      <c r="E186" s="864"/>
      <c r="F186" s="864"/>
      <c r="G186" s="864"/>
      <c r="H186" s="881"/>
      <c r="I186" s="203"/>
      <c r="J186" s="204"/>
      <c r="K186" s="306"/>
      <c r="L186" s="306"/>
      <c r="N186" s="307"/>
      <c r="O186" s="307"/>
      <c r="P186" s="307"/>
      <c r="Q186" s="307"/>
    </row>
    <row r="187" spans="1:17" s="9" customFormat="1" ht="12.75" hidden="1">
      <c r="A187" s="868"/>
      <c r="B187" s="868"/>
      <c r="C187" s="864"/>
      <c r="D187" s="864"/>
      <c r="E187" s="864"/>
      <c r="F187" s="864"/>
      <c r="G187" s="864"/>
      <c r="H187" s="881"/>
      <c r="I187" s="203"/>
      <c r="J187" s="204"/>
      <c r="K187" s="306"/>
      <c r="L187" s="306"/>
      <c r="N187" s="307"/>
      <c r="O187" s="307"/>
      <c r="P187" s="307"/>
      <c r="Q187" s="307"/>
    </row>
    <row r="188" spans="1:17" s="9" customFormat="1" ht="12.75" hidden="1">
      <c r="A188" s="868"/>
      <c r="B188" s="868"/>
      <c r="C188" s="864"/>
      <c r="D188" s="864"/>
      <c r="E188" s="864"/>
      <c r="F188" s="864"/>
      <c r="G188" s="864"/>
      <c r="H188" s="881"/>
      <c r="I188" s="203"/>
      <c r="J188" s="204"/>
      <c r="K188" s="306"/>
      <c r="L188" s="306"/>
      <c r="N188" s="307"/>
      <c r="O188" s="307"/>
      <c r="P188" s="307"/>
      <c r="Q188" s="307"/>
    </row>
    <row r="189" spans="1:12" ht="31.5" hidden="1">
      <c r="A189" s="949" t="s">
        <v>529</v>
      </c>
      <c r="B189" s="954"/>
      <c r="C189" s="865" t="s">
        <v>245</v>
      </c>
      <c r="D189" s="950" t="s">
        <v>248</v>
      </c>
      <c r="E189" s="950" t="s">
        <v>222</v>
      </c>
      <c r="F189" s="950" t="s">
        <v>531</v>
      </c>
      <c r="G189" s="950"/>
      <c r="H189" s="955">
        <f>H190</f>
        <v>0</v>
      </c>
      <c r="I189" s="952">
        <f>I190</f>
        <v>7.5</v>
      </c>
      <c r="J189" s="196"/>
      <c r="K189" s="1"/>
      <c r="L189" s="1"/>
    </row>
    <row r="190" spans="1:12" ht="22.5" hidden="1">
      <c r="A190" s="953" t="s">
        <v>530</v>
      </c>
      <c r="B190" s="954"/>
      <c r="C190" s="865" t="s">
        <v>245</v>
      </c>
      <c r="D190" s="950" t="s">
        <v>248</v>
      </c>
      <c r="E190" s="950" t="s">
        <v>222</v>
      </c>
      <c r="F190" s="950" t="s">
        <v>533</v>
      </c>
      <c r="G190" s="950"/>
      <c r="H190" s="955">
        <f>H191</f>
        <v>0</v>
      </c>
      <c r="I190" s="952">
        <f>I191+I193+I195</f>
        <v>7.5</v>
      </c>
      <c r="J190" s="196"/>
      <c r="K190" s="1"/>
      <c r="L190" s="1"/>
    </row>
    <row r="191" spans="1:12" ht="12.75" hidden="1">
      <c r="A191" s="953" t="s">
        <v>532</v>
      </c>
      <c r="B191" s="954"/>
      <c r="C191" s="865" t="s">
        <v>245</v>
      </c>
      <c r="D191" s="950" t="s">
        <v>248</v>
      </c>
      <c r="E191" s="950" t="s">
        <v>222</v>
      </c>
      <c r="F191" s="950" t="s">
        <v>534</v>
      </c>
      <c r="G191" s="950"/>
      <c r="H191" s="955">
        <f>H192</f>
        <v>0</v>
      </c>
      <c r="I191" s="952">
        <f>I192</f>
        <v>0</v>
      </c>
      <c r="J191" s="196"/>
      <c r="K191" s="1"/>
      <c r="L191" s="1"/>
    </row>
    <row r="192" spans="1:12" ht="22.5" hidden="1">
      <c r="A192" s="953" t="s">
        <v>200</v>
      </c>
      <c r="B192" s="954"/>
      <c r="C192" s="865" t="s">
        <v>245</v>
      </c>
      <c r="D192" s="950" t="s">
        <v>248</v>
      </c>
      <c r="E192" s="950" t="s">
        <v>222</v>
      </c>
      <c r="F192" s="950" t="s">
        <v>534</v>
      </c>
      <c r="G192" s="950" t="s">
        <v>215</v>
      </c>
      <c r="H192" s="955">
        <v>0</v>
      </c>
      <c r="I192" s="952"/>
      <c r="J192" s="196"/>
      <c r="K192" s="1"/>
      <c r="L192" s="1"/>
    </row>
    <row r="193" spans="1:12" ht="12.75" hidden="1">
      <c r="A193" s="953" t="s">
        <v>527</v>
      </c>
      <c r="B193" s="954"/>
      <c r="C193" s="865" t="s">
        <v>245</v>
      </c>
      <c r="D193" s="950" t="s">
        <v>248</v>
      </c>
      <c r="E193" s="950" t="s">
        <v>222</v>
      </c>
      <c r="F193" s="950" t="s">
        <v>535</v>
      </c>
      <c r="G193" s="950"/>
      <c r="H193" s="955"/>
      <c r="I193" s="952">
        <f>I194</f>
        <v>7.5</v>
      </c>
      <c r="J193" s="196"/>
      <c r="K193" s="1"/>
      <c r="L193" s="1"/>
    </row>
    <row r="194" spans="1:12" ht="22.5" hidden="1">
      <c r="A194" s="953" t="s">
        <v>200</v>
      </c>
      <c r="B194" s="954"/>
      <c r="C194" s="865" t="s">
        <v>245</v>
      </c>
      <c r="D194" s="950" t="s">
        <v>248</v>
      </c>
      <c r="E194" s="950" t="s">
        <v>222</v>
      </c>
      <c r="F194" s="950" t="s">
        <v>535</v>
      </c>
      <c r="G194" s="950" t="s">
        <v>215</v>
      </c>
      <c r="H194" s="955"/>
      <c r="I194" s="952">
        <v>7.5</v>
      </c>
      <c r="J194" s="196"/>
      <c r="K194" s="1"/>
      <c r="L194" s="1"/>
    </row>
    <row r="195" spans="1:17" s="9" customFormat="1" ht="12.75" hidden="1">
      <c r="A195" s="868" t="s">
        <v>64</v>
      </c>
      <c r="B195" s="868"/>
      <c r="C195" s="864" t="s">
        <v>245</v>
      </c>
      <c r="D195" s="864" t="s">
        <v>248</v>
      </c>
      <c r="E195" s="864" t="s">
        <v>222</v>
      </c>
      <c r="F195" s="864" t="s">
        <v>8</v>
      </c>
      <c r="G195" s="864"/>
      <c r="H195" s="866">
        <f>H196</f>
        <v>0</v>
      </c>
      <c r="I195" s="198">
        <f>I196</f>
        <v>0</v>
      </c>
      <c r="J195" s="204"/>
      <c r="K195" s="198">
        <f>K196</f>
        <v>0</v>
      </c>
      <c r="L195" s="198">
        <f>L196</f>
        <v>0</v>
      </c>
      <c r="N195" s="211">
        <f t="shared" si="11"/>
        <v>0</v>
      </c>
      <c r="O195" s="211">
        <f t="shared" si="11"/>
        <v>0</v>
      </c>
      <c r="P195" s="211" t="e">
        <f t="shared" si="12"/>
        <v>#DIV/0!</v>
      </c>
      <c r="Q195" s="211" t="e">
        <f t="shared" si="12"/>
        <v>#DIV/0!</v>
      </c>
    </row>
    <row r="196" spans="1:17" ht="12.75" hidden="1">
      <c r="A196" s="871" t="s">
        <v>200</v>
      </c>
      <c r="B196" s="871"/>
      <c r="C196" s="865" t="s">
        <v>245</v>
      </c>
      <c r="D196" s="865" t="s">
        <v>248</v>
      </c>
      <c r="E196" s="865" t="s">
        <v>222</v>
      </c>
      <c r="F196" s="865" t="s">
        <v>8</v>
      </c>
      <c r="G196" s="865" t="s">
        <v>215</v>
      </c>
      <c r="H196" s="872">
        <v>0</v>
      </c>
      <c r="I196" s="200">
        <v>0</v>
      </c>
      <c r="J196" s="196"/>
      <c r="K196" s="200">
        <v>0</v>
      </c>
      <c r="L196" s="200">
        <v>0</v>
      </c>
      <c r="N196" s="211">
        <f t="shared" si="11"/>
        <v>0</v>
      </c>
      <c r="O196" s="211">
        <f t="shared" si="11"/>
        <v>0</v>
      </c>
      <c r="P196" s="211" t="e">
        <f t="shared" si="12"/>
        <v>#DIV/0!</v>
      </c>
      <c r="Q196" s="211" t="e">
        <f t="shared" si="12"/>
        <v>#DIV/0!</v>
      </c>
    </row>
    <row r="197" spans="1:17" ht="12.75" hidden="1">
      <c r="A197" s="957"/>
      <c r="B197" s="957"/>
      <c r="C197" s="865"/>
      <c r="D197" s="865"/>
      <c r="E197" s="865"/>
      <c r="F197" s="865"/>
      <c r="G197" s="865"/>
      <c r="H197" s="872"/>
      <c r="I197" s="200"/>
      <c r="J197" s="196"/>
      <c r="K197" s="200"/>
      <c r="L197" s="200"/>
      <c r="N197" s="211">
        <f t="shared" si="11"/>
        <v>0</v>
      </c>
      <c r="O197" s="211">
        <f t="shared" si="11"/>
        <v>0</v>
      </c>
      <c r="P197" s="211" t="e">
        <f t="shared" si="12"/>
        <v>#DIV/0!</v>
      </c>
      <c r="Q197" s="211" t="e">
        <f t="shared" si="12"/>
        <v>#DIV/0!</v>
      </c>
    </row>
    <row r="198" spans="1:17" ht="12.75" hidden="1">
      <c r="A198" s="959" t="s">
        <v>344</v>
      </c>
      <c r="B198" s="959"/>
      <c r="C198" s="865" t="s">
        <v>245</v>
      </c>
      <c r="D198" s="865" t="s">
        <v>248</v>
      </c>
      <c r="E198" s="865" t="s">
        <v>222</v>
      </c>
      <c r="F198" s="865" t="s">
        <v>341</v>
      </c>
      <c r="G198" s="865"/>
      <c r="H198" s="872">
        <f>H199</f>
        <v>0</v>
      </c>
      <c r="I198" s="200">
        <f>I199</f>
        <v>0</v>
      </c>
      <c r="J198" s="196"/>
      <c r="K198" s="200">
        <f>K199</f>
        <v>0</v>
      </c>
      <c r="L198" s="200">
        <f>L199</f>
        <v>0</v>
      </c>
      <c r="N198" s="211">
        <f t="shared" si="11"/>
        <v>0</v>
      </c>
      <c r="O198" s="211">
        <f t="shared" si="11"/>
        <v>0</v>
      </c>
      <c r="P198" s="211" t="e">
        <f t="shared" si="12"/>
        <v>#DIV/0!</v>
      </c>
      <c r="Q198" s="211" t="e">
        <f t="shared" si="12"/>
        <v>#DIV/0!</v>
      </c>
    </row>
    <row r="199" spans="1:17" ht="22.5" hidden="1">
      <c r="A199" s="960" t="s">
        <v>319</v>
      </c>
      <c r="B199" s="960"/>
      <c r="C199" s="865" t="s">
        <v>245</v>
      </c>
      <c r="D199" s="865" t="s">
        <v>248</v>
      </c>
      <c r="E199" s="865" t="s">
        <v>222</v>
      </c>
      <c r="F199" s="865" t="s">
        <v>341</v>
      </c>
      <c r="G199" s="865" t="s">
        <v>215</v>
      </c>
      <c r="H199" s="872"/>
      <c r="I199" s="200"/>
      <c r="J199" s="196"/>
      <c r="K199" s="200"/>
      <c r="L199" s="200"/>
      <c r="N199" s="211">
        <f t="shared" si="11"/>
        <v>0</v>
      </c>
      <c r="O199" s="211">
        <f t="shared" si="11"/>
        <v>0</v>
      </c>
      <c r="P199" s="211" t="e">
        <f t="shared" si="12"/>
        <v>#DIV/0!</v>
      </c>
      <c r="Q199" s="211" t="e">
        <f t="shared" si="12"/>
        <v>#DIV/0!</v>
      </c>
    </row>
    <row r="200" spans="1:17" ht="22.5" hidden="1">
      <c r="A200" s="959" t="s">
        <v>346</v>
      </c>
      <c r="B200" s="959"/>
      <c r="C200" s="865" t="s">
        <v>245</v>
      </c>
      <c r="D200" s="865" t="s">
        <v>248</v>
      </c>
      <c r="E200" s="865" t="s">
        <v>222</v>
      </c>
      <c r="F200" s="865" t="s">
        <v>342</v>
      </c>
      <c r="G200" s="865"/>
      <c r="H200" s="872">
        <f>H201</f>
        <v>0</v>
      </c>
      <c r="I200" s="200">
        <f>I201</f>
        <v>0</v>
      </c>
      <c r="J200" s="196"/>
      <c r="K200" s="200">
        <f>K201</f>
        <v>0</v>
      </c>
      <c r="L200" s="200">
        <f>L201</f>
        <v>0</v>
      </c>
      <c r="N200" s="211">
        <f t="shared" si="11"/>
        <v>0</v>
      </c>
      <c r="O200" s="211">
        <f t="shared" si="11"/>
        <v>0</v>
      </c>
      <c r="P200" s="211" t="e">
        <f t="shared" si="12"/>
        <v>#DIV/0!</v>
      </c>
      <c r="Q200" s="211" t="e">
        <f t="shared" si="12"/>
        <v>#DIV/0!</v>
      </c>
    </row>
    <row r="201" spans="1:17" ht="22.5" hidden="1">
      <c r="A201" s="960" t="s">
        <v>319</v>
      </c>
      <c r="B201" s="960"/>
      <c r="C201" s="865" t="s">
        <v>245</v>
      </c>
      <c r="D201" s="865" t="s">
        <v>248</v>
      </c>
      <c r="E201" s="865" t="s">
        <v>222</v>
      </c>
      <c r="F201" s="865" t="s">
        <v>342</v>
      </c>
      <c r="G201" s="865" t="s">
        <v>215</v>
      </c>
      <c r="H201" s="872"/>
      <c r="I201" s="200"/>
      <c r="J201" s="196"/>
      <c r="K201" s="200"/>
      <c r="L201" s="200"/>
      <c r="N201" s="211">
        <f t="shared" si="11"/>
        <v>0</v>
      </c>
      <c r="O201" s="211">
        <f t="shared" si="11"/>
        <v>0</v>
      </c>
      <c r="P201" s="211" t="e">
        <f t="shared" si="12"/>
        <v>#DIV/0!</v>
      </c>
      <c r="Q201" s="211" t="e">
        <f t="shared" si="12"/>
        <v>#DIV/0!</v>
      </c>
    </row>
    <row r="202" spans="1:17" s="9" customFormat="1" ht="12.75">
      <c r="A202" s="863" t="s">
        <v>253</v>
      </c>
      <c r="B202" s="863"/>
      <c r="C202" s="864" t="s">
        <v>245</v>
      </c>
      <c r="D202" s="864" t="s">
        <v>254</v>
      </c>
      <c r="E202" s="864"/>
      <c r="F202" s="864"/>
      <c r="G202" s="864"/>
      <c r="H202" s="881">
        <f>H203</f>
        <v>20</v>
      </c>
      <c r="I202" s="203">
        <f>I203</f>
        <v>5</v>
      </c>
      <c r="J202" s="204"/>
      <c r="K202" s="203">
        <f>K203</f>
        <v>15</v>
      </c>
      <c r="L202" s="203">
        <f>L203</f>
        <v>15</v>
      </c>
      <c r="N202" s="211">
        <f t="shared" si="11"/>
        <v>5</v>
      </c>
      <c r="O202" s="211">
        <f t="shared" si="11"/>
        <v>-10</v>
      </c>
      <c r="P202" s="211">
        <f t="shared" si="12"/>
        <v>133.33333333333331</v>
      </c>
      <c r="Q202" s="211">
        <f t="shared" si="12"/>
        <v>33.33333333333333</v>
      </c>
    </row>
    <row r="203" spans="1:17" s="9" customFormat="1" ht="21.75">
      <c r="A203" s="863" t="s">
        <v>219</v>
      </c>
      <c r="B203" s="863"/>
      <c r="C203" s="864" t="s">
        <v>245</v>
      </c>
      <c r="D203" s="864" t="s">
        <v>254</v>
      </c>
      <c r="E203" s="864" t="s">
        <v>248</v>
      </c>
      <c r="F203" s="864"/>
      <c r="G203" s="864"/>
      <c r="H203" s="881">
        <f>6!H218</f>
        <v>20</v>
      </c>
      <c r="I203" s="203">
        <f>I205</f>
        <v>5</v>
      </c>
      <c r="J203" s="204"/>
      <c r="K203" s="203">
        <f>K205</f>
        <v>15</v>
      </c>
      <c r="L203" s="203">
        <f>L205</f>
        <v>15</v>
      </c>
      <c r="N203" s="211">
        <f t="shared" si="11"/>
        <v>5</v>
      </c>
      <c r="O203" s="211">
        <f t="shared" si="11"/>
        <v>-10</v>
      </c>
      <c r="P203" s="211">
        <f t="shared" si="12"/>
        <v>133.33333333333331</v>
      </c>
      <c r="Q203" s="211">
        <f t="shared" si="12"/>
        <v>33.33333333333333</v>
      </c>
    </row>
    <row r="204" spans="1:17" s="9" customFormat="1" ht="12.75" customHeight="1" hidden="1">
      <c r="A204" s="863" t="s">
        <v>195</v>
      </c>
      <c r="B204" s="863"/>
      <c r="C204" s="864" t="s">
        <v>245</v>
      </c>
      <c r="D204" s="864" t="s">
        <v>254</v>
      </c>
      <c r="E204" s="864" t="s">
        <v>248</v>
      </c>
      <c r="F204" s="864" t="s">
        <v>414</v>
      </c>
      <c r="G204" s="864"/>
      <c r="H204" s="881">
        <f>H205</f>
        <v>8</v>
      </c>
      <c r="I204" s="203">
        <f>I205</f>
        <v>5</v>
      </c>
      <c r="J204" s="204"/>
      <c r="K204" s="203">
        <f>K205</f>
        <v>15</v>
      </c>
      <c r="L204" s="203">
        <f>L205</f>
        <v>15</v>
      </c>
      <c r="N204" s="211">
        <f t="shared" si="11"/>
        <v>-7</v>
      </c>
      <c r="O204" s="211">
        <f t="shared" si="11"/>
        <v>-10</v>
      </c>
      <c r="P204" s="211">
        <f t="shared" si="12"/>
        <v>53.333333333333336</v>
      </c>
      <c r="Q204" s="211">
        <f t="shared" si="12"/>
        <v>33.33333333333333</v>
      </c>
    </row>
    <row r="205" spans="1:17" ht="12.75" customHeight="1" hidden="1">
      <c r="A205" s="962" t="s">
        <v>291</v>
      </c>
      <c r="B205" s="962"/>
      <c r="C205" s="865" t="s">
        <v>245</v>
      </c>
      <c r="D205" s="865" t="s">
        <v>254</v>
      </c>
      <c r="E205" s="865" t="s">
        <v>248</v>
      </c>
      <c r="F205" s="865" t="s">
        <v>413</v>
      </c>
      <c r="G205" s="865"/>
      <c r="H205" s="880">
        <f>H206</f>
        <v>8</v>
      </c>
      <c r="I205" s="202">
        <f>I206</f>
        <v>5</v>
      </c>
      <c r="J205" s="196"/>
      <c r="K205" s="202">
        <f>K206</f>
        <v>15</v>
      </c>
      <c r="L205" s="202">
        <f>L206</f>
        <v>15</v>
      </c>
      <c r="N205" s="211">
        <f t="shared" si="11"/>
        <v>-7</v>
      </c>
      <c r="O205" s="211">
        <f t="shared" si="11"/>
        <v>-10</v>
      </c>
      <c r="P205" s="211">
        <f t="shared" si="12"/>
        <v>53.333333333333336</v>
      </c>
      <c r="Q205" s="211">
        <f t="shared" si="12"/>
        <v>33.33333333333333</v>
      </c>
    </row>
    <row r="206" spans="1:17" ht="22.5" hidden="1">
      <c r="A206" s="874" t="s">
        <v>319</v>
      </c>
      <c r="B206" s="874"/>
      <c r="C206" s="865" t="s">
        <v>245</v>
      </c>
      <c r="D206" s="865" t="s">
        <v>254</v>
      </c>
      <c r="E206" s="865" t="s">
        <v>248</v>
      </c>
      <c r="F206" s="865" t="s">
        <v>413</v>
      </c>
      <c r="G206" s="865" t="s">
        <v>215</v>
      </c>
      <c r="H206" s="880">
        <v>8</v>
      </c>
      <c r="I206" s="202">
        <v>5</v>
      </c>
      <c r="J206" s="196"/>
      <c r="K206" s="202">
        <v>15</v>
      </c>
      <c r="L206" s="202">
        <v>15</v>
      </c>
      <c r="N206" s="211">
        <f t="shared" si="11"/>
        <v>-7</v>
      </c>
      <c r="O206" s="211">
        <f t="shared" si="11"/>
        <v>-10</v>
      </c>
      <c r="P206" s="211">
        <f t="shared" si="12"/>
        <v>53.333333333333336</v>
      </c>
      <c r="Q206" s="211">
        <f t="shared" si="12"/>
        <v>33.33333333333333</v>
      </c>
    </row>
    <row r="207" spans="1:17" ht="12.75" hidden="1">
      <c r="A207" s="874" t="s">
        <v>54</v>
      </c>
      <c r="B207" s="874"/>
      <c r="C207" s="865" t="s">
        <v>245</v>
      </c>
      <c r="D207" s="865" t="s">
        <v>254</v>
      </c>
      <c r="E207" s="865" t="s">
        <v>248</v>
      </c>
      <c r="F207" s="865" t="s">
        <v>220</v>
      </c>
      <c r="G207" s="865" t="s">
        <v>215</v>
      </c>
      <c r="H207" s="880">
        <v>20</v>
      </c>
      <c r="I207" s="202">
        <v>20</v>
      </c>
      <c r="J207" s="196"/>
      <c r="K207" s="202">
        <v>20</v>
      </c>
      <c r="L207" s="202">
        <v>20</v>
      </c>
      <c r="N207" s="211">
        <f t="shared" si="11"/>
        <v>0</v>
      </c>
      <c r="O207" s="211">
        <f t="shared" si="11"/>
        <v>0</v>
      </c>
      <c r="P207" s="211">
        <f t="shared" si="12"/>
        <v>100</v>
      </c>
      <c r="Q207" s="211">
        <f t="shared" si="12"/>
        <v>100</v>
      </c>
    </row>
    <row r="208" spans="1:17" ht="12.75" hidden="1">
      <c r="A208" s="874" t="s">
        <v>225</v>
      </c>
      <c r="B208" s="874"/>
      <c r="C208" s="865" t="s">
        <v>245</v>
      </c>
      <c r="D208" s="865" t="s">
        <v>254</v>
      </c>
      <c r="E208" s="865" t="s">
        <v>248</v>
      </c>
      <c r="F208" s="865" t="s">
        <v>220</v>
      </c>
      <c r="G208" s="865" t="s">
        <v>215</v>
      </c>
      <c r="H208" s="872">
        <v>20</v>
      </c>
      <c r="I208" s="200">
        <v>20</v>
      </c>
      <c r="J208" s="196"/>
      <c r="K208" s="200">
        <v>20</v>
      </c>
      <c r="L208" s="200">
        <v>20</v>
      </c>
      <c r="N208" s="211">
        <f t="shared" si="11"/>
        <v>0</v>
      </c>
      <c r="O208" s="211">
        <f t="shared" si="11"/>
        <v>0</v>
      </c>
      <c r="P208" s="211">
        <f t="shared" si="12"/>
        <v>100</v>
      </c>
      <c r="Q208" s="211">
        <f t="shared" si="12"/>
        <v>100</v>
      </c>
    </row>
    <row r="209" spans="1:17" ht="12.75" hidden="1">
      <c r="A209" s="871" t="s">
        <v>230</v>
      </c>
      <c r="B209" s="871"/>
      <c r="C209" s="865" t="s">
        <v>245</v>
      </c>
      <c r="D209" s="865" t="s">
        <v>254</v>
      </c>
      <c r="E209" s="865" t="s">
        <v>248</v>
      </c>
      <c r="F209" s="865" t="s">
        <v>220</v>
      </c>
      <c r="G209" s="865" t="s">
        <v>215</v>
      </c>
      <c r="H209" s="880">
        <v>20</v>
      </c>
      <c r="I209" s="202">
        <v>20</v>
      </c>
      <c r="J209" s="196"/>
      <c r="K209" s="202">
        <v>20</v>
      </c>
      <c r="L209" s="202">
        <v>20</v>
      </c>
      <c r="N209" s="211">
        <f t="shared" si="11"/>
        <v>0</v>
      </c>
      <c r="O209" s="211">
        <f t="shared" si="11"/>
        <v>0</v>
      </c>
      <c r="P209" s="211">
        <f t="shared" si="12"/>
        <v>100</v>
      </c>
      <c r="Q209" s="211">
        <f t="shared" si="12"/>
        <v>100</v>
      </c>
    </row>
    <row r="210" spans="1:17" s="9" customFormat="1" ht="12.75">
      <c r="A210" s="868" t="s">
        <v>285</v>
      </c>
      <c r="B210" s="868"/>
      <c r="C210" s="864" t="s">
        <v>245</v>
      </c>
      <c r="D210" s="864" t="s">
        <v>255</v>
      </c>
      <c r="E210" s="864"/>
      <c r="F210" s="864"/>
      <c r="G210" s="864"/>
      <c r="H210" s="881">
        <f>H211</f>
        <v>3453.93</v>
      </c>
      <c r="I210" s="203">
        <f>I211</f>
        <v>2345.5</v>
      </c>
      <c r="J210" s="204"/>
      <c r="K210" s="203">
        <f>K211</f>
        <v>3542.8</v>
      </c>
      <c r="L210" s="203">
        <f>L211</f>
        <v>3542.8</v>
      </c>
      <c r="N210" s="211">
        <f t="shared" si="11"/>
        <v>-88.87000000000035</v>
      </c>
      <c r="O210" s="211">
        <f t="shared" si="11"/>
        <v>-1197.3000000000002</v>
      </c>
      <c r="P210" s="211">
        <f t="shared" si="12"/>
        <v>97.49153212148582</v>
      </c>
      <c r="Q210" s="211">
        <f t="shared" si="12"/>
        <v>66.20469684994919</v>
      </c>
    </row>
    <row r="211" spans="1:17" s="9" customFormat="1" ht="12.75">
      <c r="A211" s="863" t="s">
        <v>88</v>
      </c>
      <c r="B211" s="863"/>
      <c r="C211" s="864" t="s">
        <v>245</v>
      </c>
      <c r="D211" s="864" t="s">
        <v>255</v>
      </c>
      <c r="E211" s="864" t="s">
        <v>211</v>
      </c>
      <c r="F211" s="864"/>
      <c r="G211" s="864"/>
      <c r="H211" s="881">
        <f>6!H223</f>
        <v>3453.93</v>
      </c>
      <c r="I211" s="203">
        <f>I212+I222+I228+I232</f>
        <v>2345.5</v>
      </c>
      <c r="J211" s="204"/>
      <c r="K211" s="203">
        <f>K212</f>
        <v>3542.8</v>
      </c>
      <c r="L211" s="203">
        <f>L212</f>
        <v>3542.8</v>
      </c>
      <c r="N211" s="211">
        <f t="shared" si="11"/>
        <v>-88.87000000000035</v>
      </c>
      <c r="O211" s="211">
        <f t="shared" si="11"/>
        <v>-1197.3000000000002</v>
      </c>
      <c r="P211" s="211">
        <f t="shared" si="12"/>
        <v>97.49153212148582</v>
      </c>
      <c r="Q211" s="211">
        <f t="shared" si="12"/>
        <v>66.20469684994919</v>
      </c>
    </row>
    <row r="212" spans="1:17" ht="12.75" hidden="1">
      <c r="A212" s="874" t="s">
        <v>415</v>
      </c>
      <c r="B212" s="874"/>
      <c r="C212" s="865" t="s">
        <v>245</v>
      </c>
      <c r="D212" s="865" t="s">
        <v>255</v>
      </c>
      <c r="E212" s="865" t="s">
        <v>211</v>
      </c>
      <c r="F212" s="865" t="s">
        <v>416</v>
      </c>
      <c r="G212" s="865"/>
      <c r="H212" s="880">
        <f>H215</f>
        <v>2991.2</v>
      </c>
      <c r="I212" s="202">
        <f>I215</f>
        <v>2345.5</v>
      </c>
      <c r="J212" s="196"/>
      <c r="K212" s="202">
        <f>K215</f>
        <v>3542.8</v>
      </c>
      <c r="L212" s="202">
        <f>L215</f>
        <v>3542.8</v>
      </c>
      <c r="N212" s="211">
        <f t="shared" si="11"/>
        <v>-551.6000000000004</v>
      </c>
      <c r="O212" s="211">
        <f t="shared" si="11"/>
        <v>-1197.3000000000002</v>
      </c>
      <c r="P212" s="211">
        <f t="shared" si="12"/>
        <v>84.43039403861351</v>
      </c>
      <c r="Q212" s="211">
        <f t="shared" si="12"/>
        <v>66.20469684994919</v>
      </c>
    </row>
    <row r="213" spans="1:17" ht="12.75" hidden="1">
      <c r="A213" s="874" t="s">
        <v>281</v>
      </c>
      <c r="B213" s="874"/>
      <c r="C213" s="865" t="s">
        <v>245</v>
      </c>
      <c r="D213" s="865" t="s">
        <v>255</v>
      </c>
      <c r="E213" s="865" t="s">
        <v>211</v>
      </c>
      <c r="F213" s="865" t="s">
        <v>417</v>
      </c>
      <c r="G213" s="865"/>
      <c r="H213" s="880">
        <f>H214</f>
        <v>0</v>
      </c>
      <c r="I213" s="202">
        <f>I214</f>
        <v>0</v>
      </c>
      <c r="J213" s="196"/>
      <c r="K213" s="202">
        <f>K214</f>
        <v>0</v>
      </c>
      <c r="L213" s="202">
        <f>L214</f>
        <v>0</v>
      </c>
      <c r="N213" s="211">
        <f t="shared" si="11"/>
        <v>0</v>
      </c>
      <c r="O213" s="211">
        <f t="shared" si="11"/>
        <v>0</v>
      </c>
      <c r="P213" s="211" t="e">
        <f t="shared" si="12"/>
        <v>#DIV/0!</v>
      </c>
      <c r="Q213" s="211" t="e">
        <f t="shared" si="12"/>
        <v>#DIV/0!</v>
      </c>
    </row>
    <row r="214" spans="1:17" ht="12.75" hidden="1">
      <c r="A214" s="874" t="s">
        <v>200</v>
      </c>
      <c r="B214" s="874"/>
      <c r="C214" s="865" t="s">
        <v>245</v>
      </c>
      <c r="D214" s="865" t="s">
        <v>255</v>
      </c>
      <c r="E214" s="865" t="s">
        <v>211</v>
      </c>
      <c r="F214" s="865" t="s">
        <v>417</v>
      </c>
      <c r="G214" s="865" t="s">
        <v>215</v>
      </c>
      <c r="H214" s="880"/>
      <c r="I214" s="202"/>
      <c r="J214" s="196"/>
      <c r="K214" s="202"/>
      <c r="L214" s="202"/>
      <c r="N214" s="211">
        <f t="shared" si="11"/>
        <v>0</v>
      </c>
      <c r="O214" s="211">
        <f t="shared" si="11"/>
        <v>0</v>
      </c>
      <c r="P214" s="211" t="e">
        <f t="shared" si="12"/>
        <v>#DIV/0!</v>
      </c>
      <c r="Q214" s="211" t="e">
        <f t="shared" si="12"/>
        <v>#DIV/0!</v>
      </c>
    </row>
    <row r="215" spans="1:17" ht="22.5" hidden="1">
      <c r="A215" s="871" t="s">
        <v>418</v>
      </c>
      <c r="B215" s="871"/>
      <c r="C215" s="865" t="s">
        <v>245</v>
      </c>
      <c r="D215" s="865" t="s">
        <v>255</v>
      </c>
      <c r="E215" s="865" t="s">
        <v>211</v>
      </c>
      <c r="F215" s="865" t="s">
        <v>419</v>
      </c>
      <c r="G215" s="865"/>
      <c r="H215" s="880">
        <f>H216+H221</f>
        <v>2991.2</v>
      </c>
      <c r="I215" s="202">
        <f>I216+I221</f>
        <v>2345.5</v>
      </c>
      <c r="J215" s="196"/>
      <c r="K215" s="202">
        <f>K216+K221</f>
        <v>3542.8</v>
      </c>
      <c r="L215" s="202">
        <f>L216+L221</f>
        <v>3542.8</v>
      </c>
      <c r="N215" s="211">
        <f t="shared" si="11"/>
        <v>-551.6000000000004</v>
      </c>
      <c r="O215" s="211">
        <f t="shared" si="11"/>
        <v>-1197.3000000000002</v>
      </c>
      <c r="P215" s="211">
        <f t="shared" si="12"/>
        <v>84.43039403861351</v>
      </c>
      <c r="Q215" s="211">
        <f t="shared" si="12"/>
        <v>66.20469684994919</v>
      </c>
    </row>
    <row r="216" spans="1:17" ht="33.75" hidden="1">
      <c r="A216" s="874" t="s">
        <v>198</v>
      </c>
      <c r="B216" s="874"/>
      <c r="C216" s="865" t="s">
        <v>245</v>
      </c>
      <c r="D216" s="865" t="s">
        <v>255</v>
      </c>
      <c r="E216" s="865" t="s">
        <v>211</v>
      </c>
      <c r="F216" s="865" t="s">
        <v>419</v>
      </c>
      <c r="G216" s="865" t="s">
        <v>199</v>
      </c>
      <c r="H216" s="875">
        <v>2465.2</v>
      </c>
      <c r="I216" s="201">
        <f>1641-7.5</f>
        <v>1633.5</v>
      </c>
      <c r="J216" s="207"/>
      <c r="K216" s="201">
        <v>2561.9</v>
      </c>
      <c r="L216" s="201">
        <v>2561.9</v>
      </c>
      <c r="N216" s="211">
        <f t="shared" si="11"/>
        <v>-96.70000000000027</v>
      </c>
      <c r="O216" s="211">
        <f t="shared" si="11"/>
        <v>-928.4000000000001</v>
      </c>
      <c r="P216" s="211">
        <f t="shared" si="12"/>
        <v>96.22545766813691</v>
      </c>
      <c r="Q216" s="211">
        <f t="shared" si="12"/>
        <v>63.76127093173035</v>
      </c>
    </row>
    <row r="217" spans="1:17" ht="15" customHeight="1" hidden="1">
      <c r="A217" s="874" t="s">
        <v>54</v>
      </c>
      <c r="B217" s="874"/>
      <c r="C217" s="865" t="s">
        <v>245</v>
      </c>
      <c r="D217" s="865" t="s">
        <v>255</v>
      </c>
      <c r="E217" s="865" t="s">
        <v>211</v>
      </c>
      <c r="F217" s="963" t="s">
        <v>419</v>
      </c>
      <c r="G217" s="865" t="s">
        <v>199</v>
      </c>
      <c r="H217" s="875" t="s">
        <v>277</v>
      </c>
      <c r="I217" s="201" t="s">
        <v>277</v>
      </c>
      <c r="J217" s="196"/>
      <c r="K217" s="201" t="s">
        <v>277</v>
      </c>
      <c r="L217" s="201" t="s">
        <v>277</v>
      </c>
      <c r="N217" s="211">
        <f t="shared" si="11"/>
        <v>0</v>
      </c>
      <c r="O217" s="211">
        <f t="shared" si="11"/>
        <v>0</v>
      </c>
      <c r="P217" s="211">
        <f t="shared" si="12"/>
        <v>100</v>
      </c>
      <c r="Q217" s="211">
        <f t="shared" si="12"/>
        <v>100</v>
      </c>
    </row>
    <row r="218" spans="1:17" ht="30" customHeight="1" hidden="1">
      <c r="A218" s="874" t="s">
        <v>216</v>
      </c>
      <c r="B218" s="874"/>
      <c r="C218" s="865" t="s">
        <v>245</v>
      </c>
      <c r="D218" s="865" t="s">
        <v>255</v>
      </c>
      <c r="E218" s="865" t="s">
        <v>211</v>
      </c>
      <c r="F218" s="963" t="s">
        <v>419</v>
      </c>
      <c r="G218" s="865" t="s">
        <v>199</v>
      </c>
      <c r="H218" s="875" t="s">
        <v>277</v>
      </c>
      <c r="I218" s="201" t="s">
        <v>277</v>
      </c>
      <c r="J218" s="196"/>
      <c r="K218" s="201" t="s">
        <v>277</v>
      </c>
      <c r="L218" s="201" t="s">
        <v>277</v>
      </c>
      <c r="N218" s="211">
        <f t="shared" si="11"/>
        <v>0</v>
      </c>
      <c r="O218" s="211">
        <f t="shared" si="11"/>
        <v>0</v>
      </c>
      <c r="P218" s="211">
        <f t="shared" si="12"/>
        <v>100</v>
      </c>
      <c r="Q218" s="211">
        <f t="shared" si="12"/>
        <v>100</v>
      </c>
    </row>
    <row r="219" spans="1:17" ht="15" customHeight="1" hidden="1">
      <c r="A219" s="871" t="s">
        <v>217</v>
      </c>
      <c r="B219" s="871"/>
      <c r="C219" s="865" t="s">
        <v>245</v>
      </c>
      <c r="D219" s="865" t="s">
        <v>255</v>
      </c>
      <c r="E219" s="865" t="s">
        <v>211</v>
      </c>
      <c r="F219" s="963" t="s">
        <v>419</v>
      </c>
      <c r="G219" s="865" t="s">
        <v>199</v>
      </c>
      <c r="H219" s="875" t="s">
        <v>278</v>
      </c>
      <c r="I219" s="201" t="s">
        <v>278</v>
      </c>
      <c r="J219" s="196"/>
      <c r="K219" s="201" t="s">
        <v>278</v>
      </c>
      <c r="L219" s="201" t="s">
        <v>278</v>
      </c>
      <c r="N219" s="211">
        <f t="shared" si="11"/>
        <v>0</v>
      </c>
      <c r="O219" s="211">
        <f t="shared" si="11"/>
        <v>0</v>
      </c>
      <c r="P219" s="211">
        <f t="shared" si="12"/>
        <v>100</v>
      </c>
      <c r="Q219" s="211">
        <f t="shared" si="12"/>
        <v>100</v>
      </c>
    </row>
    <row r="220" spans="1:17" ht="15" customHeight="1" hidden="1">
      <c r="A220" s="874" t="s">
        <v>218</v>
      </c>
      <c r="B220" s="874"/>
      <c r="C220" s="865" t="s">
        <v>245</v>
      </c>
      <c r="D220" s="865" t="s">
        <v>255</v>
      </c>
      <c r="E220" s="865" t="s">
        <v>211</v>
      </c>
      <c r="F220" s="963" t="s">
        <v>419</v>
      </c>
      <c r="G220" s="865" t="s">
        <v>199</v>
      </c>
      <c r="H220" s="875" t="s">
        <v>279</v>
      </c>
      <c r="I220" s="201" t="s">
        <v>279</v>
      </c>
      <c r="J220" s="196"/>
      <c r="K220" s="201" t="s">
        <v>279</v>
      </c>
      <c r="L220" s="201" t="s">
        <v>279</v>
      </c>
      <c r="N220" s="211">
        <f t="shared" si="11"/>
        <v>0</v>
      </c>
      <c r="O220" s="211">
        <f t="shared" si="11"/>
        <v>0</v>
      </c>
      <c r="P220" s="211">
        <f t="shared" si="12"/>
        <v>100</v>
      </c>
      <c r="Q220" s="211">
        <f t="shared" si="12"/>
        <v>100</v>
      </c>
    </row>
    <row r="221" spans="1:17" s="226" customFormat="1" ht="22.5" hidden="1">
      <c r="A221" s="874" t="s">
        <v>319</v>
      </c>
      <c r="B221" s="874"/>
      <c r="C221" s="865" t="s">
        <v>245</v>
      </c>
      <c r="D221" s="865" t="s">
        <v>255</v>
      </c>
      <c r="E221" s="865" t="s">
        <v>211</v>
      </c>
      <c r="F221" s="865" t="s">
        <v>419</v>
      </c>
      <c r="G221" s="865" t="s">
        <v>215</v>
      </c>
      <c r="H221" s="875">
        <v>526</v>
      </c>
      <c r="I221" s="201">
        <v>712</v>
      </c>
      <c r="J221" s="196"/>
      <c r="K221" s="224">
        <v>980.9</v>
      </c>
      <c r="L221" s="224">
        <v>980.9</v>
      </c>
      <c r="N221" s="225">
        <f t="shared" si="11"/>
        <v>-454.9</v>
      </c>
      <c r="O221" s="225">
        <f t="shared" si="11"/>
        <v>-268.9</v>
      </c>
      <c r="P221" s="225">
        <f t="shared" si="12"/>
        <v>53.62422265266592</v>
      </c>
      <c r="Q221" s="225">
        <f t="shared" si="12"/>
        <v>72.58640024467327</v>
      </c>
    </row>
    <row r="222" spans="1:17" s="226" customFormat="1" ht="33.75" hidden="1">
      <c r="A222" s="971" t="s">
        <v>173</v>
      </c>
      <c r="B222" s="971"/>
      <c r="C222" s="865" t="s">
        <v>245</v>
      </c>
      <c r="D222" s="865" t="s">
        <v>255</v>
      </c>
      <c r="E222" s="865" t="s">
        <v>211</v>
      </c>
      <c r="F222" s="974">
        <v>6400000000</v>
      </c>
      <c r="G222" s="865"/>
      <c r="H222" s="875">
        <f aca="true" t="shared" si="13" ref="H222:I224">H223</f>
        <v>0</v>
      </c>
      <c r="I222" s="201">
        <f t="shared" si="13"/>
        <v>0</v>
      </c>
      <c r="J222" s="196"/>
      <c r="K222" s="224"/>
      <c r="L222" s="224"/>
      <c r="N222" s="225"/>
      <c r="O222" s="225"/>
      <c r="P222" s="225"/>
      <c r="Q222" s="225"/>
    </row>
    <row r="223" spans="1:17" s="226" customFormat="1" ht="22.5" hidden="1">
      <c r="A223" s="971" t="s">
        <v>174</v>
      </c>
      <c r="B223" s="971"/>
      <c r="C223" s="865" t="s">
        <v>245</v>
      </c>
      <c r="D223" s="865" t="s">
        <v>255</v>
      </c>
      <c r="E223" s="865" t="s">
        <v>211</v>
      </c>
      <c r="F223" s="972">
        <v>6401000000</v>
      </c>
      <c r="G223" s="865"/>
      <c r="H223" s="875">
        <f>H226</f>
        <v>0</v>
      </c>
      <c r="I223" s="201">
        <f>I226</f>
        <v>0</v>
      </c>
      <c r="J223" s="196"/>
      <c r="K223" s="224"/>
      <c r="L223" s="224"/>
      <c r="N223" s="225"/>
      <c r="O223" s="225"/>
      <c r="P223" s="225"/>
      <c r="Q223" s="225"/>
    </row>
    <row r="224" spans="1:17" s="226" customFormat="1" ht="33.75" hidden="1">
      <c r="A224" s="971" t="s">
        <v>175</v>
      </c>
      <c r="B224" s="971"/>
      <c r="C224" s="865" t="s">
        <v>245</v>
      </c>
      <c r="D224" s="865" t="s">
        <v>255</v>
      </c>
      <c r="E224" s="865" t="s">
        <v>211</v>
      </c>
      <c r="F224" s="972" t="s">
        <v>177</v>
      </c>
      <c r="G224" s="865"/>
      <c r="H224" s="875">
        <f t="shared" si="13"/>
        <v>0</v>
      </c>
      <c r="I224" s="201"/>
      <c r="J224" s="196"/>
      <c r="K224" s="224"/>
      <c r="L224" s="224"/>
      <c r="N224" s="225"/>
      <c r="O224" s="225"/>
      <c r="P224" s="225"/>
      <c r="Q224" s="225"/>
    </row>
    <row r="225" spans="1:17" s="226" customFormat="1" ht="22.5" hidden="1">
      <c r="A225" s="874" t="s">
        <v>319</v>
      </c>
      <c r="B225" s="874"/>
      <c r="C225" s="865" t="s">
        <v>245</v>
      </c>
      <c r="D225" s="865" t="s">
        <v>255</v>
      </c>
      <c r="E225" s="865" t="s">
        <v>211</v>
      </c>
      <c r="F225" s="972" t="s">
        <v>177</v>
      </c>
      <c r="G225" s="865" t="s">
        <v>215</v>
      </c>
      <c r="H225" s="875"/>
      <c r="I225" s="201"/>
      <c r="J225" s="196"/>
      <c r="K225" s="224"/>
      <c r="L225" s="224"/>
      <c r="N225" s="225"/>
      <c r="O225" s="225"/>
      <c r="P225" s="225"/>
      <c r="Q225" s="225"/>
    </row>
    <row r="226" spans="1:17" s="226" customFormat="1" ht="22.5" hidden="1">
      <c r="A226" s="971" t="s">
        <v>176</v>
      </c>
      <c r="B226" s="971"/>
      <c r="C226" s="865" t="s">
        <v>245</v>
      </c>
      <c r="D226" s="865" t="s">
        <v>255</v>
      </c>
      <c r="E226" s="865" t="s">
        <v>211</v>
      </c>
      <c r="F226" s="972" t="s">
        <v>178</v>
      </c>
      <c r="G226" s="865"/>
      <c r="H226" s="875">
        <f>H227</f>
        <v>0</v>
      </c>
      <c r="I226" s="201">
        <f>I227</f>
        <v>0</v>
      </c>
      <c r="J226" s="196"/>
      <c r="K226" s="224"/>
      <c r="L226" s="224"/>
      <c r="N226" s="225"/>
      <c r="O226" s="225"/>
      <c r="P226" s="225"/>
      <c r="Q226" s="225"/>
    </row>
    <row r="227" spans="1:17" s="226" customFormat="1" ht="22.5" hidden="1">
      <c r="A227" s="874" t="s">
        <v>319</v>
      </c>
      <c r="B227" s="874"/>
      <c r="C227" s="865" t="s">
        <v>245</v>
      </c>
      <c r="D227" s="865" t="s">
        <v>255</v>
      </c>
      <c r="E227" s="865" t="s">
        <v>211</v>
      </c>
      <c r="F227" s="972" t="s">
        <v>178</v>
      </c>
      <c r="G227" s="865" t="s">
        <v>215</v>
      </c>
      <c r="H227" s="875">
        <v>0</v>
      </c>
      <c r="I227" s="201"/>
      <c r="J227" s="196"/>
      <c r="K227" s="224"/>
      <c r="L227" s="224"/>
      <c r="N227" s="225"/>
      <c r="O227" s="225"/>
      <c r="P227" s="225"/>
      <c r="Q227" s="225"/>
    </row>
    <row r="228" spans="1:17" s="226" customFormat="1" ht="31.5" hidden="1">
      <c r="A228" s="1007" t="s">
        <v>366</v>
      </c>
      <c r="B228" s="874"/>
      <c r="C228" s="865" t="s">
        <v>245</v>
      </c>
      <c r="D228" s="865" t="s">
        <v>255</v>
      </c>
      <c r="E228" s="865" t="s">
        <v>211</v>
      </c>
      <c r="F228" s="974">
        <v>7000000000</v>
      </c>
      <c r="G228" s="865"/>
      <c r="H228" s="875">
        <f aca="true" t="shared" si="14" ref="H228:I230">H229</f>
        <v>0</v>
      </c>
      <c r="I228" s="201">
        <f t="shared" si="14"/>
        <v>0</v>
      </c>
      <c r="J228" s="196"/>
      <c r="K228" s="224"/>
      <c r="L228" s="224"/>
      <c r="N228" s="225"/>
      <c r="O228" s="225"/>
      <c r="P228" s="225"/>
      <c r="Q228" s="225"/>
    </row>
    <row r="229" spans="1:17" s="226" customFormat="1" ht="33.75" hidden="1">
      <c r="A229" s="971" t="s">
        <v>367</v>
      </c>
      <c r="B229" s="874"/>
      <c r="C229" s="865" t="s">
        <v>245</v>
      </c>
      <c r="D229" s="865" t="s">
        <v>255</v>
      </c>
      <c r="E229" s="865" t="s">
        <v>211</v>
      </c>
      <c r="F229" s="972">
        <v>7001000000</v>
      </c>
      <c r="G229" s="865"/>
      <c r="H229" s="875">
        <f t="shared" si="14"/>
        <v>0</v>
      </c>
      <c r="I229" s="201">
        <f t="shared" si="14"/>
        <v>0</v>
      </c>
      <c r="J229" s="196"/>
      <c r="K229" s="224"/>
      <c r="L229" s="224"/>
      <c r="N229" s="225"/>
      <c r="O229" s="225"/>
      <c r="P229" s="225"/>
      <c r="Q229" s="225"/>
    </row>
    <row r="230" spans="1:17" s="226" customFormat="1" ht="22.5" hidden="1">
      <c r="A230" s="971" t="s">
        <v>368</v>
      </c>
      <c r="B230" s="874"/>
      <c r="C230" s="865" t="s">
        <v>245</v>
      </c>
      <c r="D230" s="865" t="s">
        <v>255</v>
      </c>
      <c r="E230" s="865" t="s">
        <v>211</v>
      </c>
      <c r="F230" s="972">
        <v>7001000005</v>
      </c>
      <c r="G230" s="865"/>
      <c r="H230" s="875">
        <f t="shared" si="14"/>
        <v>0</v>
      </c>
      <c r="I230" s="201">
        <f t="shared" si="14"/>
        <v>0</v>
      </c>
      <c r="J230" s="196"/>
      <c r="K230" s="224"/>
      <c r="L230" s="224"/>
      <c r="N230" s="225"/>
      <c r="O230" s="225"/>
      <c r="P230" s="225"/>
      <c r="Q230" s="225"/>
    </row>
    <row r="231" spans="1:17" s="226" customFormat="1" ht="22.5" hidden="1">
      <c r="A231" s="874" t="s">
        <v>319</v>
      </c>
      <c r="B231" s="874"/>
      <c r="C231" s="865" t="s">
        <v>245</v>
      </c>
      <c r="D231" s="865" t="s">
        <v>255</v>
      </c>
      <c r="E231" s="865" t="s">
        <v>211</v>
      </c>
      <c r="F231" s="972">
        <v>7001000005</v>
      </c>
      <c r="G231" s="865" t="s">
        <v>215</v>
      </c>
      <c r="H231" s="875">
        <v>0</v>
      </c>
      <c r="I231" s="201">
        <v>0</v>
      </c>
      <c r="J231" s="196"/>
      <c r="K231" s="224"/>
      <c r="L231" s="224"/>
      <c r="N231" s="225"/>
      <c r="O231" s="225"/>
      <c r="P231" s="225"/>
      <c r="Q231" s="225"/>
    </row>
    <row r="232" spans="1:17" s="226" customFormat="1" ht="12.75" hidden="1">
      <c r="A232" s="871" t="s">
        <v>201</v>
      </c>
      <c r="B232" s="871"/>
      <c r="C232" s="865" t="s">
        <v>245</v>
      </c>
      <c r="D232" s="865" t="s">
        <v>255</v>
      </c>
      <c r="E232" s="865" t="s">
        <v>211</v>
      </c>
      <c r="F232" s="865" t="s">
        <v>419</v>
      </c>
      <c r="G232" s="865" t="s">
        <v>202</v>
      </c>
      <c r="H232" s="875">
        <v>0.3</v>
      </c>
      <c r="I232" s="201">
        <v>0</v>
      </c>
      <c r="J232" s="196"/>
      <c r="K232" s="224"/>
      <c r="L232" s="224"/>
      <c r="N232" s="225"/>
      <c r="O232" s="225"/>
      <c r="P232" s="225"/>
      <c r="Q232" s="225"/>
    </row>
    <row r="233" spans="1:17" s="9" customFormat="1" ht="12.75">
      <c r="A233" s="863" t="s">
        <v>65</v>
      </c>
      <c r="B233" s="863"/>
      <c r="C233" s="864" t="s">
        <v>245</v>
      </c>
      <c r="D233" s="864" t="s">
        <v>259</v>
      </c>
      <c r="E233" s="864"/>
      <c r="F233" s="864"/>
      <c r="G233" s="864"/>
      <c r="H233" s="881">
        <f aca="true" t="shared" si="15" ref="H233:L237">H234</f>
        <v>146.92</v>
      </c>
      <c r="I233" s="203">
        <f t="shared" si="15"/>
        <v>120</v>
      </c>
      <c r="J233" s="204"/>
      <c r="K233" s="203">
        <f t="shared" si="15"/>
        <v>243.5</v>
      </c>
      <c r="L233" s="203">
        <f t="shared" si="15"/>
        <v>243.5</v>
      </c>
      <c r="N233" s="211">
        <f t="shared" si="11"/>
        <v>-96.58000000000001</v>
      </c>
      <c r="O233" s="211">
        <f t="shared" si="11"/>
        <v>-123.5</v>
      </c>
      <c r="P233" s="211">
        <f t="shared" si="12"/>
        <v>60.33675564681724</v>
      </c>
      <c r="Q233" s="211">
        <f t="shared" si="12"/>
        <v>49.28131416837782</v>
      </c>
    </row>
    <row r="234" spans="1:17" s="9" customFormat="1" ht="12.75">
      <c r="A234" s="863" t="s">
        <v>260</v>
      </c>
      <c r="B234" s="863"/>
      <c r="C234" s="864" t="s">
        <v>245</v>
      </c>
      <c r="D234" s="864" t="s">
        <v>259</v>
      </c>
      <c r="E234" s="864" t="s">
        <v>211</v>
      </c>
      <c r="F234" s="864"/>
      <c r="G234" s="864"/>
      <c r="H234" s="881">
        <f>6!H246</f>
        <v>146.92</v>
      </c>
      <c r="I234" s="203">
        <f t="shared" si="15"/>
        <v>120</v>
      </c>
      <c r="J234" s="204"/>
      <c r="K234" s="203">
        <f t="shared" si="15"/>
        <v>243.5</v>
      </c>
      <c r="L234" s="203">
        <f t="shared" si="15"/>
        <v>243.5</v>
      </c>
      <c r="N234" s="211">
        <f t="shared" si="11"/>
        <v>-96.58000000000001</v>
      </c>
      <c r="O234" s="211">
        <f t="shared" si="11"/>
        <v>-123.5</v>
      </c>
      <c r="P234" s="211">
        <f t="shared" si="12"/>
        <v>60.33675564681724</v>
      </c>
      <c r="Q234" s="211">
        <f t="shared" si="12"/>
        <v>49.28131416837782</v>
      </c>
    </row>
    <row r="235" spans="1:17" ht="27.75" customHeight="1" hidden="1">
      <c r="A235" s="874" t="s">
        <v>261</v>
      </c>
      <c r="B235" s="874"/>
      <c r="C235" s="865" t="s">
        <v>245</v>
      </c>
      <c r="D235" s="865" t="s">
        <v>259</v>
      </c>
      <c r="E235" s="865" t="s">
        <v>211</v>
      </c>
      <c r="F235" s="865" t="s">
        <v>409</v>
      </c>
      <c r="G235" s="865"/>
      <c r="H235" s="880">
        <f t="shared" si="15"/>
        <v>90</v>
      </c>
      <c r="I235" s="202">
        <f t="shared" si="15"/>
        <v>120</v>
      </c>
      <c r="J235" s="196"/>
      <c r="K235" s="202">
        <f t="shared" si="15"/>
        <v>243.5</v>
      </c>
      <c r="L235" s="202">
        <f t="shared" si="15"/>
        <v>243.5</v>
      </c>
      <c r="N235" s="211">
        <f t="shared" si="11"/>
        <v>-153.5</v>
      </c>
      <c r="O235" s="211">
        <f t="shared" si="11"/>
        <v>-123.5</v>
      </c>
      <c r="P235" s="211">
        <f t="shared" si="12"/>
        <v>36.96098562628337</v>
      </c>
      <c r="Q235" s="211">
        <f t="shared" si="12"/>
        <v>49.28131416837782</v>
      </c>
    </row>
    <row r="236" spans="1:17" ht="12.75" hidden="1">
      <c r="A236" s="874" t="s">
        <v>411</v>
      </c>
      <c r="B236" s="874"/>
      <c r="C236" s="865" t="s">
        <v>245</v>
      </c>
      <c r="D236" s="865" t="s">
        <v>259</v>
      </c>
      <c r="E236" s="865" t="s">
        <v>211</v>
      </c>
      <c r="F236" s="865" t="s">
        <v>410</v>
      </c>
      <c r="G236" s="865"/>
      <c r="H236" s="880">
        <f t="shared" si="15"/>
        <v>90</v>
      </c>
      <c r="I236" s="202">
        <f t="shared" si="15"/>
        <v>120</v>
      </c>
      <c r="J236" s="196"/>
      <c r="K236" s="202">
        <f t="shared" si="15"/>
        <v>243.5</v>
      </c>
      <c r="L236" s="202">
        <f t="shared" si="15"/>
        <v>243.5</v>
      </c>
      <c r="N236" s="211">
        <f t="shared" si="11"/>
        <v>-153.5</v>
      </c>
      <c r="O236" s="211">
        <f t="shared" si="11"/>
        <v>-123.5</v>
      </c>
      <c r="P236" s="211">
        <f t="shared" si="12"/>
        <v>36.96098562628337</v>
      </c>
      <c r="Q236" s="211">
        <f t="shared" si="12"/>
        <v>49.28131416837782</v>
      </c>
    </row>
    <row r="237" spans="1:17" ht="50.25" customHeight="1" hidden="1">
      <c r="A237" s="874" t="s">
        <v>311</v>
      </c>
      <c r="B237" s="874"/>
      <c r="C237" s="865" t="s">
        <v>245</v>
      </c>
      <c r="D237" s="865" t="s">
        <v>259</v>
      </c>
      <c r="E237" s="865" t="s">
        <v>211</v>
      </c>
      <c r="F237" s="865" t="s">
        <v>412</v>
      </c>
      <c r="G237" s="865"/>
      <c r="H237" s="880">
        <f t="shared" si="15"/>
        <v>90</v>
      </c>
      <c r="I237" s="202">
        <f t="shared" si="15"/>
        <v>120</v>
      </c>
      <c r="J237" s="196"/>
      <c r="K237" s="202">
        <f t="shared" si="15"/>
        <v>243.5</v>
      </c>
      <c r="L237" s="202">
        <f t="shared" si="15"/>
        <v>243.5</v>
      </c>
      <c r="N237" s="211">
        <f t="shared" si="11"/>
        <v>-153.5</v>
      </c>
      <c r="O237" s="211">
        <f t="shared" si="11"/>
        <v>-123.5</v>
      </c>
      <c r="P237" s="211">
        <f t="shared" si="12"/>
        <v>36.96098562628337</v>
      </c>
      <c r="Q237" s="211">
        <f t="shared" si="12"/>
        <v>49.28131416837782</v>
      </c>
    </row>
    <row r="238" spans="1:17" ht="12.75" hidden="1">
      <c r="A238" s="1008" t="s">
        <v>523</v>
      </c>
      <c r="B238" s="871"/>
      <c r="C238" s="865" t="s">
        <v>245</v>
      </c>
      <c r="D238" s="865" t="s">
        <v>259</v>
      </c>
      <c r="E238" s="865" t="s">
        <v>211</v>
      </c>
      <c r="F238" s="865" t="s">
        <v>412</v>
      </c>
      <c r="G238" s="865" t="s">
        <v>232</v>
      </c>
      <c r="H238" s="880">
        <v>90</v>
      </c>
      <c r="I238" s="202">
        <v>120</v>
      </c>
      <c r="J238" s="196"/>
      <c r="K238" s="202">
        <v>243.5</v>
      </c>
      <c r="L238" s="202">
        <v>243.5</v>
      </c>
      <c r="N238" s="211">
        <f t="shared" si="11"/>
        <v>-153.5</v>
      </c>
      <c r="O238" s="211">
        <f t="shared" si="11"/>
        <v>-123.5</v>
      </c>
      <c r="P238" s="211">
        <f t="shared" si="12"/>
        <v>36.96098562628337</v>
      </c>
      <c r="Q238" s="211">
        <f t="shared" si="12"/>
        <v>49.28131416837782</v>
      </c>
    </row>
    <row r="239" spans="1:17" ht="12.75">
      <c r="A239" s="863" t="s">
        <v>235</v>
      </c>
      <c r="B239" s="863"/>
      <c r="C239" s="864" t="s">
        <v>245</v>
      </c>
      <c r="D239" s="864" t="s">
        <v>87</v>
      </c>
      <c r="E239" s="864"/>
      <c r="F239" s="864"/>
      <c r="G239" s="864"/>
      <c r="H239" s="881">
        <f aca="true" t="shared" si="16" ref="H239:L242">H240</f>
        <v>0.74</v>
      </c>
      <c r="I239" s="203">
        <f t="shared" si="16"/>
        <v>0.7</v>
      </c>
      <c r="J239" s="196"/>
      <c r="K239" s="203">
        <f t="shared" si="16"/>
        <v>0</v>
      </c>
      <c r="L239" s="203">
        <f t="shared" si="16"/>
        <v>0</v>
      </c>
      <c r="N239" s="211">
        <f t="shared" si="11"/>
        <v>0.74</v>
      </c>
      <c r="O239" s="211">
        <f t="shared" si="11"/>
        <v>0.7</v>
      </c>
      <c r="P239" s="211" t="e">
        <f t="shared" si="12"/>
        <v>#DIV/0!</v>
      </c>
      <c r="Q239" s="211" t="e">
        <f t="shared" si="12"/>
        <v>#DIV/0!</v>
      </c>
    </row>
    <row r="240" spans="1:17" ht="30" customHeight="1">
      <c r="A240" s="863" t="s">
        <v>292</v>
      </c>
      <c r="B240" s="863"/>
      <c r="C240" s="864" t="s">
        <v>245</v>
      </c>
      <c r="D240" s="864" t="s">
        <v>87</v>
      </c>
      <c r="E240" s="864" t="s">
        <v>211</v>
      </c>
      <c r="F240" s="864"/>
      <c r="G240" s="864"/>
      <c r="H240" s="881">
        <f>6!H255</f>
        <v>0.74</v>
      </c>
      <c r="I240" s="203">
        <f t="shared" si="16"/>
        <v>0.7</v>
      </c>
      <c r="J240" s="196"/>
      <c r="K240" s="203">
        <f t="shared" si="16"/>
        <v>0</v>
      </c>
      <c r="L240" s="203">
        <f t="shared" si="16"/>
        <v>0</v>
      </c>
      <c r="N240" s="211">
        <f t="shared" si="11"/>
        <v>0.74</v>
      </c>
      <c r="O240" s="211">
        <f t="shared" si="11"/>
        <v>0.7</v>
      </c>
      <c r="P240" s="211" t="e">
        <f t="shared" si="12"/>
        <v>#DIV/0!</v>
      </c>
      <c r="Q240" s="211" t="e">
        <f t="shared" si="12"/>
        <v>#DIV/0!</v>
      </c>
    </row>
    <row r="241" spans="1:17" ht="12.75" hidden="1">
      <c r="A241" s="874" t="s">
        <v>238</v>
      </c>
      <c r="B241" s="874"/>
      <c r="C241" s="865" t="s">
        <v>245</v>
      </c>
      <c r="D241" s="865" t="s">
        <v>87</v>
      </c>
      <c r="E241" s="865" t="s">
        <v>211</v>
      </c>
      <c r="F241" s="865" t="s">
        <v>420</v>
      </c>
      <c r="G241" s="865"/>
      <c r="H241" s="880">
        <f t="shared" si="16"/>
        <v>0.8</v>
      </c>
      <c r="I241" s="202">
        <f t="shared" si="16"/>
        <v>0.7</v>
      </c>
      <c r="J241" s="196"/>
      <c r="K241" s="202">
        <f t="shared" si="16"/>
        <v>0</v>
      </c>
      <c r="L241" s="202">
        <f t="shared" si="16"/>
        <v>0</v>
      </c>
      <c r="N241" s="211">
        <f t="shared" si="11"/>
        <v>0.8</v>
      </c>
      <c r="O241" s="211">
        <f t="shared" si="11"/>
        <v>0.7</v>
      </c>
      <c r="P241" s="211" t="e">
        <f t="shared" si="12"/>
        <v>#DIV/0!</v>
      </c>
      <c r="Q241" s="211" t="e">
        <f t="shared" si="12"/>
        <v>#DIV/0!</v>
      </c>
    </row>
    <row r="242" spans="1:17" ht="12.75" hidden="1">
      <c r="A242" s="874" t="s">
        <v>238</v>
      </c>
      <c r="B242" s="874"/>
      <c r="C242" s="865" t="s">
        <v>245</v>
      </c>
      <c r="D242" s="865" t="s">
        <v>87</v>
      </c>
      <c r="E242" s="865" t="s">
        <v>211</v>
      </c>
      <c r="F242" s="865" t="s">
        <v>421</v>
      </c>
      <c r="G242" s="865"/>
      <c r="H242" s="880">
        <f t="shared" si="16"/>
        <v>0.8</v>
      </c>
      <c r="I242" s="202">
        <f t="shared" si="16"/>
        <v>0.7</v>
      </c>
      <c r="J242" s="196"/>
      <c r="K242" s="202">
        <f t="shared" si="16"/>
        <v>0</v>
      </c>
      <c r="L242" s="202">
        <f t="shared" si="16"/>
        <v>0</v>
      </c>
      <c r="N242" s="211">
        <f t="shared" si="11"/>
        <v>0.8</v>
      </c>
      <c r="O242" s="211">
        <f t="shared" si="11"/>
        <v>0.7</v>
      </c>
      <c r="P242" s="211" t="e">
        <f t="shared" si="12"/>
        <v>#DIV/0!</v>
      </c>
      <c r="Q242" s="211" t="e">
        <f t="shared" si="12"/>
        <v>#DIV/0!</v>
      </c>
    </row>
    <row r="243" spans="1:17" ht="12.75" hidden="1">
      <c r="A243" s="871" t="s">
        <v>239</v>
      </c>
      <c r="B243" s="871"/>
      <c r="C243" s="865" t="s">
        <v>245</v>
      </c>
      <c r="D243" s="865" t="s">
        <v>87</v>
      </c>
      <c r="E243" s="865" t="s">
        <v>211</v>
      </c>
      <c r="F243" s="865" t="s">
        <v>421</v>
      </c>
      <c r="G243" s="865" t="s">
        <v>203</v>
      </c>
      <c r="H243" s="880">
        <v>0.8</v>
      </c>
      <c r="I243" s="202">
        <v>0.7</v>
      </c>
      <c r="J243" s="196"/>
      <c r="K243" s="202">
        <v>0</v>
      </c>
      <c r="L243" s="202"/>
      <c r="N243" s="211">
        <f t="shared" si="11"/>
        <v>0.8</v>
      </c>
      <c r="O243" s="211">
        <f t="shared" si="11"/>
        <v>0.7</v>
      </c>
      <c r="P243" s="211" t="e">
        <f t="shared" si="12"/>
        <v>#DIV/0!</v>
      </c>
      <c r="Q243" s="211" t="e">
        <f t="shared" si="12"/>
        <v>#DIV/0!</v>
      </c>
    </row>
    <row r="244" spans="1:17" s="9" customFormat="1" ht="46.5" customHeight="1">
      <c r="A244" s="863" t="s">
        <v>287</v>
      </c>
      <c r="B244" s="863"/>
      <c r="C244" s="864" t="s">
        <v>245</v>
      </c>
      <c r="D244" s="864" t="s">
        <v>246</v>
      </c>
      <c r="E244" s="864"/>
      <c r="F244" s="864"/>
      <c r="G244" s="864"/>
      <c r="H244" s="881">
        <f aca="true" t="shared" si="17" ref="H244:L246">H245</f>
        <v>137.91</v>
      </c>
      <c r="I244" s="203">
        <f t="shared" si="17"/>
        <v>107.8</v>
      </c>
      <c r="J244" s="204"/>
      <c r="K244" s="203">
        <f t="shared" si="17"/>
        <v>64.3</v>
      </c>
      <c r="L244" s="203">
        <f t="shared" si="17"/>
        <v>64.3</v>
      </c>
      <c r="N244" s="211">
        <f t="shared" si="11"/>
        <v>73.61</v>
      </c>
      <c r="O244" s="211">
        <f t="shared" si="11"/>
        <v>43.5</v>
      </c>
      <c r="P244" s="211">
        <f t="shared" si="12"/>
        <v>214.47900466562987</v>
      </c>
      <c r="Q244" s="211">
        <f t="shared" si="12"/>
        <v>167.651632970451</v>
      </c>
    </row>
    <row r="245" spans="1:17" ht="12.75">
      <c r="A245" s="871" t="s">
        <v>320</v>
      </c>
      <c r="B245" s="871"/>
      <c r="C245" s="865" t="s">
        <v>245</v>
      </c>
      <c r="D245" s="865" t="s">
        <v>246</v>
      </c>
      <c r="E245" s="865" t="s">
        <v>222</v>
      </c>
      <c r="F245" s="865"/>
      <c r="G245" s="865"/>
      <c r="H245" s="872">
        <f>6!H257</f>
        <v>137.91</v>
      </c>
      <c r="I245" s="200">
        <f t="shared" si="17"/>
        <v>107.8</v>
      </c>
      <c r="J245" s="207"/>
      <c r="K245" s="200">
        <f t="shared" si="17"/>
        <v>64.3</v>
      </c>
      <c r="L245" s="200">
        <f t="shared" si="17"/>
        <v>64.3</v>
      </c>
      <c r="N245" s="211">
        <f t="shared" si="11"/>
        <v>73.61</v>
      </c>
      <c r="O245" s="211">
        <f t="shared" si="11"/>
        <v>43.5</v>
      </c>
      <c r="P245" s="211">
        <f t="shared" si="12"/>
        <v>214.47900466562987</v>
      </c>
      <c r="Q245" s="211">
        <f t="shared" si="12"/>
        <v>167.651632970451</v>
      </c>
    </row>
    <row r="246" spans="1:17" ht="18.75" hidden="1">
      <c r="A246" s="327" t="s">
        <v>101</v>
      </c>
      <c r="B246" s="327"/>
      <c r="C246" s="322" t="s">
        <v>245</v>
      </c>
      <c r="D246" s="322" t="s">
        <v>246</v>
      </c>
      <c r="E246" s="322" t="s">
        <v>222</v>
      </c>
      <c r="F246" s="322" t="s">
        <v>422</v>
      </c>
      <c r="G246" s="322"/>
      <c r="H246" s="332">
        <f t="shared" si="17"/>
        <v>109.39999999999999</v>
      </c>
      <c r="I246" s="252">
        <f t="shared" si="17"/>
        <v>107.8</v>
      </c>
      <c r="J246" s="196"/>
      <c r="K246" s="202">
        <f t="shared" si="17"/>
        <v>64.3</v>
      </c>
      <c r="L246" s="202">
        <f t="shared" si="17"/>
        <v>64.3</v>
      </c>
      <c r="N246" s="211">
        <f t="shared" si="11"/>
        <v>45.099999999999994</v>
      </c>
      <c r="O246" s="211">
        <f t="shared" si="11"/>
        <v>43.5</v>
      </c>
      <c r="P246" s="211">
        <f t="shared" si="12"/>
        <v>170.1399688958009</v>
      </c>
      <c r="Q246" s="211">
        <f t="shared" si="12"/>
        <v>167.651632970451</v>
      </c>
    </row>
    <row r="247" spans="1:17" ht="112.5" hidden="1">
      <c r="A247" s="346" t="s">
        <v>66</v>
      </c>
      <c r="B247" s="346"/>
      <c r="C247" s="322" t="s">
        <v>245</v>
      </c>
      <c r="D247" s="322" t="s">
        <v>246</v>
      </c>
      <c r="E247" s="322" t="s">
        <v>222</v>
      </c>
      <c r="F247" s="322" t="s">
        <v>423</v>
      </c>
      <c r="G247" s="322"/>
      <c r="H247" s="332">
        <f>H248+H253+H250</f>
        <v>109.39999999999999</v>
      </c>
      <c r="I247" s="252">
        <f>I248+I253+I250</f>
        <v>107.8</v>
      </c>
      <c r="J247" s="202"/>
      <c r="K247" s="202">
        <f>K248+K253</f>
        <v>64.3</v>
      </c>
      <c r="L247" s="202">
        <f>L248+L253</f>
        <v>64.3</v>
      </c>
      <c r="N247" s="211">
        <f t="shared" si="11"/>
        <v>45.099999999999994</v>
      </c>
      <c r="O247" s="211">
        <f t="shared" si="11"/>
        <v>43.5</v>
      </c>
      <c r="P247" s="211">
        <f t="shared" si="12"/>
        <v>170.1399688958009</v>
      </c>
      <c r="Q247" s="211">
        <f t="shared" si="12"/>
        <v>167.651632970451</v>
      </c>
    </row>
    <row r="248" spans="1:17" s="9" customFormat="1" ht="75" hidden="1">
      <c r="A248" s="326" t="s">
        <v>67</v>
      </c>
      <c r="B248" s="326"/>
      <c r="C248" s="321" t="s">
        <v>245</v>
      </c>
      <c r="D248" s="321" t="s">
        <v>246</v>
      </c>
      <c r="E248" s="321" t="s">
        <v>222</v>
      </c>
      <c r="F248" s="321" t="s">
        <v>424</v>
      </c>
      <c r="G248" s="321"/>
      <c r="H248" s="333">
        <f>H249</f>
        <v>68.8</v>
      </c>
      <c r="I248" s="253">
        <f>I249</f>
        <v>60.7</v>
      </c>
      <c r="J248" s="204"/>
      <c r="K248" s="203">
        <f>K249</f>
        <v>48.6</v>
      </c>
      <c r="L248" s="203">
        <f>L249</f>
        <v>48.6</v>
      </c>
      <c r="N248" s="211">
        <f t="shared" si="11"/>
        <v>20.199999999999996</v>
      </c>
      <c r="O248" s="211">
        <f t="shared" si="11"/>
        <v>12.100000000000001</v>
      </c>
      <c r="P248" s="211">
        <f t="shared" si="12"/>
        <v>141.56378600823047</v>
      </c>
      <c r="Q248" s="211">
        <f t="shared" si="12"/>
        <v>124.89711934156378</v>
      </c>
    </row>
    <row r="249" spans="1:17" ht="18.75" hidden="1">
      <c r="A249" s="329" t="s">
        <v>101</v>
      </c>
      <c r="B249" s="329"/>
      <c r="C249" s="322" t="s">
        <v>245</v>
      </c>
      <c r="D249" s="322" t="s">
        <v>246</v>
      </c>
      <c r="E249" s="322" t="s">
        <v>222</v>
      </c>
      <c r="F249" s="322" t="s">
        <v>424</v>
      </c>
      <c r="G249" s="322" t="s">
        <v>214</v>
      </c>
      <c r="H249" s="328">
        <v>68.8</v>
      </c>
      <c r="I249" s="51">
        <v>60.7</v>
      </c>
      <c r="J249" s="196"/>
      <c r="K249" s="200">
        <v>48.6</v>
      </c>
      <c r="L249" s="200">
        <v>48.6</v>
      </c>
      <c r="N249" s="211">
        <f t="shared" si="11"/>
        <v>20.199999999999996</v>
      </c>
      <c r="O249" s="211">
        <f t="shared" si="11"/>
        <v>12.100000000000001</v>
      </c>
      <c r="P249" s="211">
        <f t="shared" si="12"/>
        <v>141.56378600823047</v>
      </c>
      <c r="Q249" s="211">
        <f t="shared" si="12"/>
        <v>124.89711934156378</v>
      </c>
    </row>
    <row r="250" spans="1:17" ht="75" hidden="1">
      <c r="A250" s="326" t="s">
        <v>515</v>
      </c>
      <c r="B250" s="329"/>
      <c r="C250" s="322" t="s">
        <v>245</v>
      </c>
      <c r="D250" s="322" t="s">
        <v>246</v>
      </c>
      <c r="E250" s="322" t="s">
        <v>222</v>
      </c>
      <c r="F250" s="321" t="s">
        <v>516</v>
      </c>
      <c r="G250" s="322" t="s">
        <v>214</v>
      </c>
      <c r="H250" s="319">
        <f>H251</f>
        <v>9.8</v>
      </c>
      <c r="I250" s="252">
        <f>I251</f>
        <v>19.8</v>
      </c>
      <c r="J250" s="196"/>
      <c r="K250" s="202">
        <v>25.6</v>
      </c>
      <c r="L250" s="202">
        <v>25.6</v>
      </c>
      <c r="N250" s="211">
        <f t="shared" si="11"/>
        <v>-15.8</v>
      </c>
      <c r="O250" s="211">
        <f t="shared" si="11"/>
        <v>-5.800000000000001</v>
      </c>
      <c r="P250" s="211">
        <f t="shared" si="12"/>
        <v>38.28125</v>
      </c>
      <c r="Q250" s="211">
        <f t="shared" si="12"/>
        <v>77.34375</v>
      </c>
    </row>
    <row r="251" spans="1:17" ht="18.75" hidden="1">
      <c r="A251" s="329" t="s">
        <v>101</v>
      </c>
      <c r="B251" s="329"/>
      <c r="C251" s="322" t="s">
        <v>245</v>
      </c>
      <c r="D251" s="322" t="s">
        <v>246</v>
      </c>
      <c r="E251" s="322" t="s">
        <v>222</v>
      </c>
      <c r="F251" s="322" t="s">
        <v>516</v>
      </c>
      <c r="G251" s="322" t="s">
        <v>214</v>
      </c>
      <c r="H251" s="345">
        <v>9.8</v>
      </c>
      <c r="I251" s="252">
        <v>19.8</v>
      </c>
      <c r="J251" s="196"/>
      <c r="K251" s="202">
        <v>25.6</v>
      </c>
      <c r="L251" s="202">
        <v>25.6</v>
      </c>
      <c r="N251" s="211">
        <f aca="true" t="shared" si="18" ref="N251:O254">H251-K251</f>
        <v>-15.8</v>
      </c>
      <c r="O251" s="211">
        <f t="shared" si="18"/>
        <v>-5.800000000000001</v>
      </c>
      <c r="P251" s="211">
        <f aca="true" t="shared" si="19" ref="P251:Q254">H251/K251*100</f>
        <v>38.28125</v>
      </c>
      <c r="Q251" s="211">
        <f t="shared" si="19"/>
        <v>77.34375</v>
      </c>
    </row>
    <row r="252" spans="1:17" ht="37.5" hidden="1">
      <c r="A252" s="346" t="s">
        <v>20</v>
      </c>
      <c r="B252" s="346"/>
      <c r="C252" s="322" t="s">
        <v>245</v>
      </c>
      <c r="D252" s="322" t="s">
        <v>246</v>
      </c>
      <c r="E252" s="322" t="s">
        <v>222</v>
      </c>
      <c r="F252" s="322" t="s">
        <v>425</v>
      </c>
      <c r="G252" s="322" t="s">
        <v>214</v>
      </c>
      <c r="H252" s="332">
        <v>25.6</v>
      </c>
      <c r="I252" s="252">
        <v>25.6</v>
      </c>
      <c r="J252" s="196"/>
      <c r="K252" s="202">
        <v>25.6</v>
      </c>
      <c r="L252" s="202">
        <v>25.6</v>
      </c>
      <c r="N252" s="211">
        <f t="shared" si="18"/>
        <v>0</v>
      </c>
      <c r="O252" s="211">
        <f t="shared" si="18"/>
        <v>0</v>
      </c>
      <c r="P252" s="211">
        <f t="shared" si="19"/>
        <v>100</v>
      </c>
      <c r="Q252" s="211">
        <f t="shared" si="19"/>
        <v>100</v>
      </c>
    </row>
    <row r="253" spans="1:17" s="9" customFormat="1" ht="56.25" hidden="1">
      <c r="A253" s="347" t="s">
        <v>347</v>
      </c>
      <c r="B253" s="347"/>
      <c r="C253" s="321" t="s">
        <v>245</v>
      </c>
      <c r="D253" s="321" t="s">
        <v>246</v>
      </c>
      <c r="E253" s="321" t="s">
        <v>222</v>
      </c>
      <c r="F253" s="321" t="s">
        <v>343</v>
      </c>
      <c r="G253" s="321"/>
      <c r="H253" s="333">
        <f>H254</f>
        <v>30.8</v>
      </c>
      <c r="I253" s="253">
        <f>I254</f>
        <v>27.3</v>
      </c>
      <c r="J253" s="213"/>
      <c r="K253" s="203">
        <f>K254</f>
        <v>15.7</v>
      </c>
      <c r="L253" s="203">
        <f>L254</f>
        <v>15.7</v>
      </c>
      <c r="N253" s="211">
        <f t="shared" si="18"/>
        <v>15.100000000000001</v>
      </c>
      <c r="O253" s="211">
        <f t="shared" si="18"/>
        <v>11.600000000000001</v>
      </c>
      <c r="P253" s="211">
        <f t="shared" si="19"/>
        <v>196.1783439490446</v>
      </c>
      <c r="Q253" s="211">
        <f t="shared" si="19"/>
        <v>173.88535031847135</v>
      </c>
    </row>
    <row r="254" spans="1:17" ht="18.75" hidden="1">
      <c r="A254" s="329" t="s">
        <v>101</v>
      </c>
      <c r="B254" s="329"/>
      <c r="C254" s="322" t="s">
        <v>245</v>
      </c>
      <c r="D254" s="322" t="s">
        <v>246</v>
      </c>
      <c r="E254" s="322" t="s">
        <v>222</v>
      </c>
      <c r="F254" s="322" t="s">
        <v>343</v>
      </c>
      <c r="G254" s="322" t="s">
        <v>214</v>
      </c>
      <c r="H254" s="332">
        <v>30.8</v>
      </c>
      <c r="I254" s="252">
        <v>27.3</v>
      </c>
      <c r="J254" s="196"/>
      <c r="K254" s="202">
        <v>15.7</v>
      </c>
      <c r="L254" s="202">
        <v>15.7</v>
      </c>
      <c r="N254" s="211">
        <f t="shared" si="18"/>
        <v>15.100000000000001</v>
      </c>
      <c r="O254" s="211">
        <f t="shared" si="18"/>
        <v>11.600000000000001</v>
      </c>
      <c r="P254" s="211">
        <f t="shared" si="19"/>
        <v>196.1783439490446</v>
      </c>
      <c r="Q254" s="211">
        <f t="shared" si="19"/>
        <v>173.88535031847135</v>
      </c>
    </row>
    <row r="255" spans="1:12" ht="18.75" hidden="1">
      <c r="A255" s="329" t="s">
        <v>54</v>
      </c>
      <c r="B255" s="329"/>
      <c r="C255" s="322" t="s">
        <v>245</v>
      </c>
      <c r="D255" s="322" t="s">
        <v>246</v>
      </c>
      <c r="E255" s="322" t="s">
        <v>222</v>
      </c>
      <c r="F255" s="322" t="s">
        <v>68</v>
      </c>
      <c r="G255" s="322" t="s">
        <v>214</v>
      </c>
      <c r="H255" s="332">
        <v>22.9</v>
      </c>
      <c r="I255" s="96">
        <v>22.9</v>
      </c>
      <c r="K255" s="96">
        <v>22.9</v>
      </c>
      <c r="L255" s="96">
        <v>22.9</v>
      </c>
    </row>
    <row r="256" spans="1:12" ht="18.75" hidden="1">
      <c r="A256" s="327" t="s">
        <v>18</v>
      </c>
      <c r="B256" s="327"/>
      <c r="C256" s="322" t="s">
        <v>245</v>
      </c>
      <c r="D256" s="322" t="s">
        <v>246</v>
      </c>
      <c r="E256" s="322" t="s">
        <v>222</v>
      </c>
      <c r="F256" s="322" t="s">
        <v>68</v>
      </c>
      <c r="G256" s="322" t="s">
        <v>214</v>
      </c>
      <c r="H256" s="332">
        <v>22.9</v>
      </c>
      <c r="I256" s="96">
        <v>22.9</v>
      </c>
      <c r="K256" s="96">
        <v>22.9</v>
      </c>
      <c r="L256" s="96">
        <v>22.9</v>
      </c>
    </row>
    <row r="257" spans="1:12" ht="37.5" hidden="1">
      <c r="A257" s="329" t="s">
        <v>20</v>
      </c>
      <c r="B257" s="329"/>
      <c r="C257" s="322" t="s">
        <v>245</v>
      </c>
      <c r="D257" s="322" t="s">
        <v>246</v>
      </c>
      <c r="E257" s="322" t="s">
        <v>222</v>
      </c>
      <c r="F257" s="322" t="s">
        <v>68</v>
      </c>
      <c r="G257" s="322" t="s">
        <v>214</v>
      </c>
      <c r="H257" s="332">
        <v>22.9</v>
      </c>
      <c r="I257" s="96">
        <v>22.9</v>
      </c>
      <c r="K257" s="96">
        <v>22.9</v>
      </c>
      <c r="L257" s="96">
        <v>22.9</v>
      </c>
    </row>
    <row r="258" spans="1:12" ht="18.75">
      <c r="A258" s="348"/>
      <c r="B258" s="348"/>
      <c r="C258" s="316"/>
      <c r="D258" s="316"/>
      <c r="E258" s="316"/>
      <c r="F258" s="316"/>
      <c r="G258" s="316"/>
      <c r="H258" s="349"/>
      <c r="I258" s="100"/>
      <c r="K258" s="100"/>
      <c r="L258" s="100"/>
    </row>
    <row r="259" spans="1:12" ht="15" hidden="1">
      <c r="A259" s="131" t="s">
        <v>105</v>
      </c>
      <c r="B259" s="131"/>
      <c r="C259" s="99"/>
      <c r="D259" s="99" t="s">
        <v>187</v>
      </c>
      <c r="E259" s="99"/>
      <c r="F259" s="99"/>
      <c r="G259" s="99"/>
      <c r="H259" s="132"/>
      <c r="I259" s="132"/>
      <c r="K259" s="132"/>
      <c r="L259" s="132"/>
    </row>
    <row r="260" spans="1:12" ht="15" hidden="1">
      <c r="A260" s="98"/>
      <c r="B260" s="98"/>
      <c r="C260" s="99"/>
      <c r="D260" s="133"/>
      <c r="E260" s="133"/>
      <c r="F260" s="133"/>
      <c r="G260" s="133"/>
      <c r="H260" s="134"/>
      <c r="I260" s="134"/>
      <c r="K260" s="134"/>
      <c r="L260" s="134"/>
    </row>
    <row r="261" spans="1:12" ht="14.25">
      <c r="A261" s="135"/>
      <c r="B261" s="135"/>
      <c r="C261" s="133"/>
      <c r="D261" s="133"/>
      <c r="E261" s="133"/>
      <c r="F261" s="133"/>
      <c r="G261" s="133"/>
      <c r="H261" s="134"/>
      <c r="I261" s="134"/>
      <c r="K261" s="134"/>
      <c r="L261" s="134"/>
    </row>
    <row r="262" spans="1:12" ht="15">
      <c r="A262" s="131"/>
      <c r="B262" s="131"/>
      <c r="C262" s="99"/>
      <c r="D262" s="99"/>
      <c r="E262" s="99"/>
      <c r="F262" s="99"/>
      <c r="G262" s="99"/>
      <c r="H262" s="132"/>
      <c r="I262" s="132"/>
      <c r="K262" s="132"/>
      <c r="L262" s="132"/>
    </row>
    <row r="263" spans="1:12" ht="15">
      <c r="A263" s="131"/>
      <c r="B263" s="131"/>
      <c r="C263" s="99"/>
      <c r="D263" s="99"/>
      <c r="E263" s="99"/>
      <c r="F263" s="99"/>
      <c r="G263" s="99"/>
      <c r="H263" s="132"/>
      <c r="I263" s="132"/>
      <c r="K263" s="132"/>
      <c r="L263" s="132"/>
    </row>
    <row r="264" spans="1:12" ht="15">
      <c r="A264" s="131"/>
      <c r="B264" s="131"/>
      <c r="C264" s="99"/>
      <c r="D264" s="99"/>
      <c r="E264" s="99"/>
      <c r="F264" s="99"/>
      <c r="G264" s="99"/>
      <c r="H264" s="132"/>
      <c r="I264" s="132"/>
      <c r="K264" s="132"/>
      <c r="L264" s="132"/>
    </row>
    <row r="265" spans="1:12" ht="15">
      <c r="A265" s="131"/>
      <c r="B265" s="131"/>
      <c r="C265" s="99"/>
      <c r="D265" s="99"/>
      <c r="E265" s="99"/>
      <c r="F265" s="99"/>
      <c r="G265" s="99"/>
      <c r="H265" s="132"/>
      <c r="I265" s="132"/>
      <c r="K265" s="132"/>
      <c r="L265" s="132"/>
    </row>
    <row r="266" spans="1:12" ht="15">
      <c r="A266" s="136"/>
      <c r="B266" s="136"/>
      <c r="C266" s="133"/>
      <c r="D266" s="133"/>
      <c r="E266" s="133"/>
      <c r="F266" s="133"/>
      <c r="G266" s="99"/>
      <c r="H266" s="132"/>
      <c r="I266" s="132"/>
      <c r="K266" s="132"/>
      <c r="L266" s="132"/>
    </row>
    <row r="267" spans="1:12" ht="14.25">
      <c r="A267" s="135"/>
      <c r="B267" s="135"/>
      <c r="C267" s="133"/>
      <c r="D267" s="133"/>
      <c r="E267" s="133"/>
      <c r="F267" s="133"/>
      <c r="G267" s="133"/>
      <c r="H267" s="134"/>
      <c r="I267" s="134"/>
      <c r="K267" s="134"/>
      <c r="L267" s="134"/>
    </row>
    <row r="268" spans="1:12" ht="15">
      <c r="A268" s="102"/>
      <c r="B268" s="102"/>
      <c r="C268" s="99"/>
      <c r="D268" s="99"/>
      <c r="E268" s="99"/>
      <c r="F268" s="99"/>
      <c r="G268" s="99"/>
      <c r="H268" s="132"/>
      <c r="I268" s="132"/>
      <c r="K268" s="132"/>
      <c r="L268" s="132"/>
    </row>
    <row r="269" spans="1:12" ht="15">
      <c r="A269" s="103"/>
      <c r="B269" s="103"/>
      <c r="C269" s="99"/>
      <c r="D269" s="99"/>
      <c r="E269" s="99"/>
      <c r="F269" s="99"/>
      <c r="G269" s="99"/>
      <c r="H269" s="132"/>
      <c r="I269" s="132"/>
      <c r="K269" s="132"/>
      <c r="L269" s="132"/>
    </row>
    <row r="270" spans="1:12" ht="15">
      <c r="A270" s="103"/>
      <c r="B270" s="103"/>
      <c r="C270" s="99"/>
      <c r="D270" s="99"/>
      <c r="E270" s="99"/>
      <c r="F270" s="99"/>
      <c r="G270" s="99"/>
      <c r="H270" s="132"/>
      <c r="I270" s="132"/>
      <c r="K270" s="132"/>
      <c r="L270" s="132"/>
    </row>
    <row r="271" spans="1:12" ht="15">
      <c r="A271" s="103"/>
      <c r="B271" s="103"/>
      <c r="C271" s="99"/>
      <c r="D271" s="99"/>
      <c r="E271" s="99"/>
      <c r="F271" s="99"/>
      <c r="G271" s="99"/>
      <c r="H271" s="132"/>
      <c r="I271" s="132"/>
      <c r="K271" s="132"/>
      <c r="L271" s="132"/>
    </row>
    <row r="272" spans="1:12" ht="15">
      <c r="A272" s="135"/>
      <c r="B272" s="135"/>
      <c r="C272" s="99"/>
      <c r="D272" s="133"/>
      <c r="E272" s="133"/>
      <c r="F272" s="133"/>
      <c r="G272" s="133"/>
      <c r="H272" s="134"/>
      <c r="I272" s="134"/>
      <c r="K272" s="134"/>
      <c r="L272" s="134"/>
    </row>
    <row r="273" spans="1:12" ht="15">
      <c r="A273" s="131"/>
      <c r="B273" s="131"/>
      <c r="C273" s="99"/>
      <c r="D273" s="99"/>
      <c r="E273" s="99"/>
      <c r="F273" s="99"/>
      <c r="G273" s="99"/>
      <c r="H273" s="132"/>
      <c r="I273" s="132"/>
      <c r="K273" s="132"/>
      <c r="L273" s="132"/>
    </row>
    <row r="274" spans="1:12" ht="15">
      <c r="A274" s="131"/>
      <c r="B274" s="131"/>
      <c r="C274" s="99"/>
      <c r="D274" s="99"/>
      <c r="E274" s="99"/>
      <c r="F274" s="99"/>
      <c r="G274" s="99"/>
      <c r="H274" s="132"/>
      <c r="I274" s="132"/>
      <c r="K274" s="132"/>
      <c r="L274" s="132"/>
    </row>
    <row r="275" spans="1:12" ht="15">
      <c r="A275" s="131"/>
      <c r="B275" s="131"/>
      <c r="C275" s="99"/>
      <c r="D275" s="99"/>
      <c r="E275" s="99"/>
      <c r="F275" s="99"/>
      <c r="G275" s="99"/>
      <c r="H275" s="132"/>
      <c r="I275" s="132"/>
      <c r="K275" s="132"/>
      <c r="L275" s="132"/>
    </row>
    <row r="276" spans="1:12" ht="15">
      <c r="A276" s="131"/>
      <c r="B276" s="131"/>
      <c r="C276" s="99"/>
      <c r="D276" s="99"/>
      <c r="E276" s="99"/>
      <c r="F276" s="99"/>
      <c r="G276" s="99"/>
      <c r="H276" s="132"/>
      <c r="I276" s="132"/>
      <c r="K276" s="132"/>
      <c r="L276" s="132"/>
    </row>
    <row r="277" spans="1:12" ht="15">
      <c r="A277" s="98"/>
      <c r="B277" s="98"/>
      <c r="C277" s="99"/>
      <c r="D277" s="133"/>
      <c r="E277" s="133"/>
      <c r="F277" s="133"/>
      <c r="G277" s="133"/>
      <c r="H277" s="134"/>
      <c r="I277" s="134"/>
      <c r="K277" s="134"/>
      <c r="L277" s="134"/>
    </row>
    <row r="278" spans="1:12" s="9" customFormat="1" ht="14.25">
      <c r="A278" s="135"/>
      <c r="B278" s="135"/>
      <c r="C278" s="133"/>
      <c r="D278" s="133"/>
      <c r="E278" s="133"/>
      <c r="F278" s="133"/>
      <c r="G278" s="133"/>
      <c r="H278" s="134"/>
      <c r="I278" s="134"/>
      <c r="K278" s="134"/>
      <c r="L278" s="134"/>
    </row>
    <row r="279" spans="1:12" ht="14.25">
      <c r="A279" s="135"/>
      <c r="B279" s="135"/>
      <c r="C279" s="133"/>
      <c r="D279" s="133"/>
      <c r="E279" s="133"/>
      <c r="F279" s="133"/>
      <c r="G279" s="133"/>
      <c r="H279" s="134"/>
      <c r="I279" s="134"/>
      <c r="K279" s="134"/>
      <c r="L279" s="134"/>
    </row>
    <row r="280" spans="1:12" ht="15">
      <c r="A280" s="103"/>
      <c r="B280" s="103"/>
      <c r="C280" s="99"/>
      <c r="D280" s="99"/>
      <c r="E280" s="99"/>
      <c r="F280" s="99"/>
      <c r="G280" s="99"/>
      <c r="H280" s="132"/>
      <c r="I280" s="132"/>
      <c r="K280" s="132"/>
      <c r="L280" s="132"/>
    </row>
    <row r="281" spans="1:12" ht="15">
      <c r="A281" s="131"/>
      <c r="B281" s="131"/>
      <c r="C281" s="99"/>
      <c r="D281" s="99"/>
      <c r="E281" s="99"/>
      <c r="F281" s="99"/>
      <c r="G281" s="99"/>
      <c r="H281" s="132"/>
      <c r="I281" s="132"/>
      <c r="K281" s="132"/>
      <c r="L281" s="132"/>
    </row>
    <row r="282" spans="1:12" ht="15">
      <c r="A282" s="131"/>
      <c r="B282" s="131"/>
      <c r="C282" s="99"/>
      <c r="D282" s="99"/>
      <c r="E282" s="99"/>
      <c r="F282" s="99"/>
      <c r="G282" s="99"/>
      <c r="H282" s="132"/>
      <c r="I282" s="132"/>
      <c r="K282" s="132"/>
      <c r="L282" s="132"/>
    </row>
    <row r="283" spans="1:12" ht="15">
      <c r="A283" s="131"/>
      <c r="B283" s="131"/>
      <c r="C283" s="99"/>
      <c r="D283" s="99"/>
      <c r="E283" s="99"/>
      <c r="F283" s="99"/>
      <c r="G283" s="99"/>
      <c r="H283" s="132"/>
      <c r="I283" s="132"/>
      <c r="K283" s="132"/>
      <c r="L283" s="132"/>
    </row>
    <row r="284" spans="1:12" s="9" customFormat="1" ht="14.25">
      <c r="A284" s="135"/>
      <c r="B284" s="135"/>
      <c r="C284" s="133"/>
      <c r="D284" s="133"/>
      <c r="E284" s="133"/>
      <c r="F284" s="133"/>
      <c r="G284" s="133"/>
      <c r="H284" s="134"/>
      <c r="I284" s="134"/>
      <c r="K284" s="134"/>
      <c r="L284" s="134"/>
    </row>
    <row r="285" spans="1:12" ht="14.25">
      <c r="A285" s="135"/>
      <c r="B285" s="135"/>
      <c r="C285" s="133"/>
      <c r="D285" s="133"/>
      <c r="E285" s="133"/>
      <c r="F285" s="133"/>
      <c r="G285" s="133"/>
      <c r="H285" s="134"/>
      <c r="I285" s="134"/>
      <c r="K285" s="134"/>
      <c r="L285" s="134"/>
    </row>
    <row r="286" spans="1:12" ht="15">
      <c r="A286" s="102"/>
      <c r="B286" s="102"/>
      <c r="C286" s="99"/>
      <c r="D286" s="99"/>
      <c r="E286" s="99"/>
      <c r="F286" s="99"/>
      <c r="G286" s="99"/>
      <c r="H286" s="132"/>
      <c r="I286" s="132"/>
      <c r="K286" s="132"/>
      <c r="L286" s="132"/>
    </row>
    <row r="287" spans="1:12" ht="15">
      <c r="A287" s="103"/>
      <c r="B287" s="103"/>
      <c r="C287" s="99"/>
      <c r="D287" s="99"/>
      <c r="E287" s="99"/>
      <c r="F287" s="99"/>
      <c r="G287" s="99"/>
      <c r="H287" s="132"/>
      <c r="I287" s="132"/>
      <c r="K287" s="132"/>
      <c r="L287" s="132"/>
    </row>
    <row r="288" spans="1:12" ht="15">
      <c r="A288" s="103"/>
      <c r="B288" s="103"/>
      <c r="C288" s="99"/>
      <c r="D288" s="99"/>
      <c r="E288" s="99"/>
      <c r="F288" s="99"/>
      <c r="G288" s="99"/>
      <c r="H288" s="132"/>
      <c r="I288" s="132"/>
      <c r="K288" s="132"/>
      <c r="L288" s="132"/>
    </row>
    <row r="289" spans="1:12" ht="15">
      <c r="A289" s="103"/>
      <c r="B289" s="103"/>
      <c r="C289" s="99"/>
      <c r="D289" s="99"/>
      <c r="E289" s="99"/>
      <c r="F289" s="99"/>
      <c r="G289" s="99"/>
      <c r="H289" s="132"/>
      <c r="I289" s="132"/>
      <c r="K289" s="132"/>
      <c r="L289" s="132"/>
    </row>
    <row r="290" spans="1:12" ht="14.25">
      <c r="A290" s="135"/>
      <c r="B290" s="135"/>
      <c r="C290" s="133"/>
      <c r="D290" s="133"/>
      <c r="E290" s="133"/>
      <c r="F290" s="133"/>
      <c r="G290" s="133"/>
      <c r="H290" s="134"/>
      <c r="I290" s="134"/>
      <c r="K290" s="134"/>
      <c r="L290" s="134"/>
    </row>
    <row r="291" spans="1:12" ht="15">
      <c r="A291" s="102"/>
      <c r="B291" s="102"/>
      <c r="C291" s="99"/>
      <c r="D291" s="99"/>
      <c r="E291" s="99"/>
      <c r="F291" s="99"/>
      <c r="G291" s="99"/>
      <c r="H291" s="132"/>
      <c r="I291" s="132"/>
      <c r="K291" s="132"/>
      <c r="L291" s="132"/>
    </row>
    <row r="292" spans="1:12" ht="15">
      <c r="A292" s="131"/>
      <c r="B292" s="131"/>
      <c r="C292" s="99"/>
      <c r="D292" s="99"/>
      <c r="E292" s="99"/>
      <c r="F292" s="99"/>
      <c r="G292" s="99"/>
      <c r="H292" s="132"/>
      <c r="I292" s="132"/>
      <c r="K292" s="132"/>
      <c r="L292" s="132"/>
    </row>
    <row r="293" spans="1:12" ht="15">
      <c r="A293" s="103"/>
      <c r="B293" s="103"/>
      <c r="C293" s="99"/>
      <c r="D293" s="99"/>
      <c r="E293" s="99"/>
      <c r="F293" s="99"/>
      <c r="G293" s="99"/>
      <c r="H293" s="132"/>
      <c r="I293" s="132"/>
      <c r="K293" s="132"/>
      <c r="L293" s="132"/>
    </row>
    <row r="294" spans="1:12" ht="15">
      <c r="A294" s="103"/>
      <c r="B294" s="103"/>
      <c r="C294" s="99"/>
      <c r="D294" s="99"/>
      <c r="E294" s="99"/>
      <c r="F294" s="99"/>
      <c r="G294" s="99"/>
      <c r="H294" s="132"/>
      <c r="I294" s="132"/>
      <c r="K294" s="132"/>
      <c r="L294" s="132"/>
    </row>
    <row r="295" spans="1:12" s="4" customFormat="1" ht="14.25">
      <c r="A295" s="98"/>
      <c r="B295" s="98"/>
      <c r="C295" s="133"/>
      <c r="D295" s="133"/>
      <c r="E295" s="133"/>
      <c r="F295" s="133"/>
      <c r="G295" s="133"/>
      <c r="H295" s="137"/>
      <c r="I295" s="137"/>
      <c r="K295" s="137"/>
      <c r="L295" s="137"/>
    </row>
    <row r="296" spans="1:12" ht="14.25">
      <c r="A296" s="138"/>
      <c r="B296" s="138"/>
      <c r="C296" s="133"/>
      <c r="D296" s="133"/>
      <c r="E296" s="133"/>
      <c r="F296" s="133"/>
      <c r="G296" s="133"/>
      <c r="H296" s="137"/>
      <c r="I296" s="137"/>
      <c r="K296" s="137"/>
      <c r="L296" s="137"/>
    </row>
    <row r="297" spans="1:12" ht="15">
      <c r="A297" s="139"/>
      <c r="B297" s="139"/>
      <c r="C297" s="133"/>
      <c r="D297" s="133"/>
      <c r="E297" s="133"/>
      <c r="F297" s="133"/>
      <c r="G297" s="133"/>
      <c r="H297" s="137"/>
      <c r="I297" s="137"/>
      <c r="K297" s="137"/>
      <c r="L297" s="137"/>
    </row>
    <row r="298" spans="1:12" ht="15">
      <c r="A298" s="101"/>
      <c r="B298" s="101"/>
      <c r="C298" s="133"/>
      <c r="D298" s="133"/>
      <c r="E298" s="133"/>
      <c r="F298" s="138"/>
      <c r="G298" s="133"/>
      <c r="H298" s="137"/>
      <c r="I298" s="137"/>
      <c r="K298" s="137"/>
      <c r="L298" s="137"/>
    </row>
    <row r="299" spans="1:12" ht="15">
      <c r="A299" s="103"/>
      <c r="B299" s="103"/>
      <c r="C299" s="99"/>
      <c r="D299" s="99"/>
      <c r="E299" s="99"/>
      <c r="F299" s="104"/>
      <c r="G299" s="99"/>
      <c r="H299" s="100"/>
      <c r="I299" s="100"/>
      <c r="K299" s="100"/>
      <c r="L299" s="100"/>
    </row>
    <row r="300" spans="1:12" ht="14.25">
      <c r="A300" s="136"/>
      <c r="B300" s="136"/>
      <c r="C300" s="133"/>
      <c r="D300" s="133"/>
      <c r="E300" s="133"/>
      <c r="F300" s="133"/>
      <c r="G300" s="133"/>
      <c r="H300" s="137"/>
      <c r="I300" s="137"/>
      <c r="K300" s="137"/>
      <c r="L300" s="137"/>
    </row>
    <row r="301" spans="1:12" ht="15">
      <c r="A301" s="101"/>
      <c r="B301" s="101"/>
      <c r="C301" s="133"/>
      <c r="D301" s="133"/>
      <c r="E301" s="133"/>
      <c r="F301" s="133"/>
      <c r="G301" s="133"/>
      <c r="H301" s="137"/>
      <c r="I301" s="137"/>
      <c r="K301" s="137"/>
      <c r="L301" s="137"/>
    </row>
    <row r="302" spans="1:12" ht="15">
      <c r="A302" s="101"/>
      <c r="B302" s="101"/>
      <c r="C302" s="133"/>
      <c r="D302" s="133"/>
      <c r="E302" s="133"/>
      <c r="F302" s="133"/>
      <c r="G302" s="133"/>
      <c r="H302" s="137"/>
      <c r="I302" s="137"/>
      <c r="K302" s="137"/>
      <c r="L302" s="137"/>
    </row>
    <row r="303" spans="1:12" ht="15">
      <c r="A303" s="101"/>
      <c r="B303" s="101"/>
      <c r="C303" s="133"/>
      <c r="D303" s="133"/>
      <c r="E303" s="133"/>
      <c r="F303" s="133"/>
      <c r="G303" s="133"/>
      <c r="H303" s="137"/>
      <c r="I303" s="137"/>
      <c r="K303" s="137"/>
      <c r="L303" s="137"/>
    </row>
    <row r="304" spans="1:12" ht="15">
      <c r="A304" s="101"/>
      <c r="B304" s="101"/>
      <c r="C304" s="133"/>
      <c r="D304" s="133"/>
      <c r="E304" s="133"/>
      <c r="F304" s="133"/>
      <c r="G304" s="133"/>
      <c r="H304" s="137"/>
      <c r="I304" s="137"/>
      <c r="K304" s="137"/>
      <c r="L304" s="137"/>
    </row>
    <row r="305" spans="1:12" ht="15">
      <c r="A305" s="101"/>
      <c r="B305" s="101"/>
      <c r="C305" s="133"/>
      <c r="D305" s="133"/>
      <c r="E305" s="133"/>
      <c r="F305" s="133"/>
      <c r="G305" s="133"/>
      <c r="H305" s="137"/>
      <c r="I305" s="137"/>
      <c r="K305" s="137"/>
      <c r="L305" s="137"/>
    </row>
    <row r="306" spans="1:12" ht="15">
      <c r="A306" s="101"/>
      <c r="B306" s="101"/>
      <c r="C306" s="133"/>
      <c r="D306" s="133"/>
      <c r="E306" s="133"/>
      <c r="F306" s="133"/>
      <c r="G306" s="133"/>
      <c r="H306" s="134"/>
      <c r="I306" s="134"/>
      <c r="K306" s="134"/>
      <c r="L306" s="134"/>
    </row>
    <row r="307" spans="1:12" ht="15">
      <c r="A307" s="101"/>
      <c r="B307" s="101"/>
      <c r="C307" s="133"/>
      <c r="D307" s="133"/>
      <c r="E307" s="133"/>
      <c r="F307" s="133"/>
      <c r="G307" s="133"/>
      <c r="H307" s="134"/>
      <c r="I307" s="134"/>
      <c r="K307" s="134"/>
      <c r="L307" s="134"/>
    </row>
    <row r="308" spans="1:12" ht="15">
      <c r="A308" s="101"/>
      <c r="B308" s="101"/>
      <c r="C308" s="133"/>
      <c r="D308" s="133"/>
      <c r="E308" s="133"/>
      <c r="F308" s="133"/>
      <c r="G308" s="133"/>
      <c r="H308" s="137"/>
      <c r="I308" s="137"/>
      <c r="K308" s="137"/>
      <c r="L308" s="137"/>
    </row>
    <row r="309" spans="1:12" ht="15">
      <c r="A309" s="101"/>
      <c r="B309" s="101"/>
      <c r="C309" s="133"/>
      <c r="D309" s="133"/>
      <c r="E309" s="133"/>
      <c r="F309" s="133"/>
      <c r="G309" s="133"/>
      <c r="H309" s="137"/>
      <c r="I309" s="137"/>
      <c r="K309" s="137"/>
      <c r="L309" s="137"/>
    </row>
    <row r="310" spans="1:12" ht="15">
      <c r="A310" s="101"/>
      <c r="B310" s="101"/>
      <c r="C310" s="133"/>
      <c r="D310" s="133"/>
      <c r="E310" s="133"/>
      <c r="F310" s="133"/>
      <c r="G310" s="133"/>
      <c r="H310" s="137"/>
      <c r="I310" s="137"/>
      <c r="K310" s="137"/>
      <c r="L310" s="137"/>
    </row>
    <row r="311" spans="1:12" ht="15">
      <c r="A311" s="101"/>
      <c r="B311" s="101"/>
      <c r="C311" s="133"/>
      <c r="D311" s="133"/>
      <c r="E311" s="133"/>
      <c r="F311" s="133"/>
      <c r="G311" s="133"/>
      <c r="H311" s="137"/>
      <c r="I311" s="137"/>
      <c r="K311" s="137"/>
      <c r="L311" s="137"/>
    </row>
    <row r="312" spans="1:12" ht="15">
      <c r="A312" s="101"/>
      <c r="B312" s="101"/>
      <c r="C312" s="133"/>
      <c r="D312" s="133"/>
      <c r="E312" s="133"/>
      <c r="F312" s="133"/>
      <c r="G312" s="133"/>
      <c r="H312" s="134"/>
      <c r="I312" s="134"/>
      <c r="K312" s="134"/>
      <c r="L312" s="134"/>
    </row>
    <row r="313" spans="1:12" ht="15">
      <c r="A313" s="101"/>
      <c r="B313" s="101"/>
      <c r="C313" s="133"/>
      <c r="D313" s="133"/>
      <c r="E313" s="133"/>
      <c r="F313" s="133"/>
      <c r="G313" s="133"/>
      <c r="H313" s="134"/>
      <c r="I313" s="134"/>
      <c r="K313" s="134"/>
      <c r="L313" s="134"/>
    </row>
    <row r="314" spans="1:12" ht="15">
      <c r="A314" s="101"/>
      <c r="B314" s="101"/>
      <c r="C314" s="133"/>
      <c r="D314" s="133"/>
      <c r="E314" s="133"/>
      <c r="F314" s="133"/>
      <c r="G314" s="133"/>
      <c r="H314" s="137"/>
      <c r="I314" s="137"/>
      <c r="K314" s="137"/>
      <c r="L314" s="137"/>
    </row>
    <row r="315" spans="1:12" ht="15">
      <c r="A315" s="101"/>
      <c r="B315" s="101"/>
      <c r="C315" s="133"/>
      <c r="D315" s="133"/>
      <c r="E315" s="133"/>
      <c r="F315" s="133"/>
      <c r="G315" s="133"/>
      <c r="H315" s="137"/>
      <c r="I315" s="137"/>
      <c r="K315" s="137"/>
      <c r="L315" s="137"/>
    </row>
    <row r="316" spans="1:12" ht="15">
      <c r="A316" s="101"/>
      <c r="B316" s="101"/>
      <c r="C316" s="133"/>
      <c r="D316" s="133"/>
      <c r="E316" s="133"/>
      <c r="F316" s="133"/>
      <c r="G316" s="133"/>
      <c r="H316" s="137"/>
      <c r="I316" s="137"/>
      <c r="K316" s="137"/>
      <c r="L316" s="137"/>
    </row>
    <row r="317" spans="1:12" ht="15">
      <c r="A317" s="101"/>
      <c r="B317" s="101"/>
      <c r="C317" s="133"/>
      <c r="D317" s="133"/>
      <c r="E317" s="133"/>
      <c r="F317" s="133"/>
      <c r="G317" s="133"/>
      <c r="H317" s="137"/>
      <c r="I317" s="137"/>
      <c r="K317" s="137"/>
      <c r="L317" s="137"/>
    </row>
    <row r="318" spans="1:12" ht="15">
      <c r="A318" s="101"/>
      <c r="B318" s="101"/>
      <c r="C318" s="133"/>
      <c r="D318" s="133"/>
      <c r="E318" s="133"/>
      <c r="F318" s="133"/>
      <c r="G318" s="133"/>
      <c r="H318" s="134"/>
      <c r="I318" s="134"/>
      <c r="K318" s="134"/>
      <c r="L318" s="134"/>
    </row>
    <row r="319" spans="1:12" ht="15">
      <c r="A319" s="101"/>
      <c r="B319" s="101"/>
      <c r="C319" s="133"/>
      <c r="D319" s="133"/>
      <c r="E319" s="133"/>
      <c r="F319" s="133"/>
      <c r="G319" s="133"/>
      <c r="H319" s="134"/>
      <c r="I319" s="134"/>
      <c r="K319" s="134"/>
      <c r="L319" s="134"/>
    </row>
    <row r="320" spans="1:12" ht="15">
      <c r="A320" s="101"/>
      <c r="B320" s="101"/>
      <c r="C320" s="133"/>
      <c r="D320" s="133"/>
      <c r="E320" s="133"/>
      <c r="F320" s="133"/>
      <c r="G320" s="133"/>
      <c r="H320" s="134"/>
      <c r="I320" s="134"/>
      <c r="K320" s="134"/>
      <c r="L320" s="134"/>
    </row>
    <row r="321" spans="1:12" ht="15">
      <c r="A321" s="103"/>
      <c r="B321" s="103"/>
      <c r="C321" s="99"/>
      <c r="D321" s="99"/>
      <c r="E321" s="99"/>
      <c r="F321" s="99"/>
      <c r="G321" s="99"/>
      <c r="H321" s="100"/>
      <c r="I321" s="100"/>
      <c r="K321" s="100"/>
      <c r="L321" s="100"/>
    </row>
    <row r="322" spans="1:12" ht="15">
      <c r="A322" s="102"/>
      <c r="B322" s="102"/>
      <c r="C322" s="99"/>
      <c r="D322" s="99"/>
      <c r="E322" s="99"/>
      <c r="F322" s="99"/>
      <c r="G322" s="99"/>
      <c r="H322" s="100"/>
      <c r="I322" s="100"/>
      <c r="K322" s="100"/>
      <c r="L322" s="100"/>
    </row>
    <row r="323" spans="1:12" ht="15">
      <c r="A323" s="103"/>
      <c r="B323" s="103"/>
      <c r="C323" s="99"/>
      <c r="D323" s="99"/>
      <c r="E323" s="99"/>
      <c r="F323" s="99"/>
      <c r="G323" s="99"/>
      <c r="H323" s="100"/>
      <c r="I323" s="100"/>
      <c r="K323" s="100"/>
      <c r="L323" s="100"/>
    </row>
    <row r="324" spans="1:12" ht="15">
      <c r="A324" s="103"/>
      <c r="B324" s="103"/>
      <c r="C324" s="99"/>
      <c r="D324" s="99"/>
      <c r="E324" s="99"/>
      <c r="F324" s="99"/>
      <c r="G324" s="99"/>
      <c r="H324" s="100"/>
      <c r="I324" s="100"/>
      <c r="K324" s="100"/>
      <c r="L324" s="100"/>
    </row>
    <row r="325" spans="1:12" ht="15">
      <c r="A325" s="103"/>
      <c r="B325" s="103"/>
      <c r="C325" s="99"/>
      <c r="D325" s="99"/>
      <c r="E325" s="99"/>
      <c r="F325" s="99"/>
      <c r="G325" s="99"/>
      <c r="H325" s="132"/>
      <c r="I325" s="132"/>
      <c r="K325" s="132"/>
      <c r="L325" s="132"/>
    </row>
    <row r="326" spans="1:12" ht="15">
      <c r="A326" s="103"/>
      <c r="B326" s="103"/>
      <c r="C326" s="99"/>
      <c r="D326" s="99"/>
      <c r="E326" s="99"/>
      <c r="F326" s="99"/>
      <c r="G326" s="99"/>
      <c r="H326" s="132"/>
      <c r="I326" s="132"/>
      <c r="K326" s="132"/>
      <c r="L326" s="132"/>
    </row>
    <row r="327" spans="1:12" ht="15">
      <c r="A327" s="103"/>
      <c r="B327" s="103"/>
      <c r="C327" s="99"/>
      <c r="D327" s="99"/>
      <c r="E327" s="99"/>
      <c r="F327" s="99"/>
      <c r="G327" s="99"/>
      <c r="H327" s="100"/>
      <c r="I327" s="100"/>
      <c r="K327" s="100"/>
      <c r="L327" s="100"/>
    </row>
    <row r="328" spans="1:12" ht="15">
      <c r="A328" s="98"/>
      <c r="B328" s="98"/>
      <c r="C328" s="133"/>
      <c r="D328" s="133"/>
      <c r="E328" s="133"/>
      <c r="F328" s="99"/>
      <c r="G328" s="99"/>
      <c r="H328" s="100"/>
      <c r="I328" s="100"/>
      <c r="K328" s="100"/>
      <c r="L328" s="100"/>
    </row>
    <row r="329" spans="1:12" ht="15">
      <c r="A329" s="98"/>
      <c r="B329" s="98"/>
      <c r="C329" s="133"/>
      <c r="D329" s="133"/>
      <c r="E329" s="133"/>
      <c r="F329" s="133"/>
      <c r="G329" s="99"/>
      <c r="H329" s="134"/>
      <c r="I329" s="134"/>
      <c r="K329" s="134"/>
      <c r="L329" s="134"/>
    </row>
    <row r="330" spans="1:12" ht="15">
      <c r="A330" s="101"/>
      <c r="B330" s="101"/>
      <c r="C330" s="99"/>
      <c r="D330" s="99"/>
      <c r="E330" s="99"/>
      <c r="F330" s="99"/>
      <c r="G330" s="99"/>
      <c r="H330" s="132"/>
      <c r="I330" s="132"/>
      <c r="K330" s="132"/>
      <c r="L330" s="132"/>
    </row>
    <row r="331" spans="1:12" ht="15">
      <c r="A331" s="102"/>
      <c r="B331" s="102"/>
      <c r="C331" s="99"/>
      <c r="D331" s="99"/>
      <c r="E331" s="99"/>
      <c r="F331" s="99"/>
      <c r="G331" s="99"/>
      <c r="H331" s="132"/>
      <c r="I331" s="132"/>
      <c r="K331" s="132"/>
      <c r="L331" s="132"/>
    </row>
    <row r="332" spans="1:12" ht="15">
      <c r="A332" s="103"/>
      <c r="B332" s="103"/>
      <c r="C332" s="99"/>
      <c r="D332" s="99"/>
      <c r="E332" s="99"/>
      <c r="F332" s="99"/>
      <c r="G332" s="99"/>
      <c r="H332" s="132"/>
      <c r="I332" s="132"/>
      <c r="K332" s="132"/>
      <c r="L332" s="132"/>
    </row>
    <row r="333" spans="1:12" ht="15">
      <c r="A333" s="103"/>
      <c r="B333" s="103"/>
      <c r="C333" s="99"/>
      <c r="D333" s="99"/>
      <c r="E333" s="99"/>
      <c r="F333" s="99"/>
      <c r="G333" s="99"/>
      <c r="H333" s="132"/>
      <c r="I333" s="132"/>
      <c r="K333" s="132"/>
      <c r="L333" s="132"/>
    </row>
    <row r="334" spans="1:12" ht="15">
      <c r="A334" s="98"/>
      <c r="B334" s="98"/>
      <c r="C334" s="133"/>
      <c r="D334" s="133"/>
      <c r="E334" s="133"/>
      <c r="F334" s="133"/>
      <c r="G334" s="99"/>
      <c r="H334" s="134"/>
      <c r="I334" s="134"/>
      <c r="K334" s="134"/>
      <c r="L334" s="134"/>
    </row>
    <row r="335" spans="1:12" ht="15">
      <c r="A335" s="101"/>
      <c r="B335" s="101"/>
      <c r="C335" s="99"/>
      <c r="D335" s="99"/>
      <c r="E335" s="99"/>
      <c r="F335" s="99"/>
      <c r="G335" s="99"/>
      <c r="H335" s="132"/>
      <c r="I335" s="132"/>
      <c r="K335" s="132"/>
      <c r="L335" s="132"/>
    </row>
    <row r="336" spans="1:12" ht="15">
      <c r="A336" s="102"/>
      <c r="B336" s="102"/>
      <c r="C336" s="99"/>
      <c r="D336" s="99"/>
      <c r="E336" s="99"/>
      <c r="F336" s="99"/>
      <c r="G336" s="99"/>
      <c r="H336" s="132"/>
      <c r="I336" s="132"/>
      <c r="K336" s="132"/>
      <c r="L336" s="132"/>
    </row>
    <row r="337" spans="1:12" ht="15">
      <c r="A337" s="103"/>
      <c r="B337" s="103"/>
      <c r="C337" s="99"/>
      <c r="D337" s="99"/>
      <c r="E337" s="99"/>
      <c r="F337" s="99"/>
      <c r="G337" s="99"/>
      <c r="H337" s="132"/>
      <c r="I337" s="132"/>
      <c r="K337" s="132"/>
      <c r="L337" s="132"/>
    </row>
    <row r="338" spans="1:12" ht="15">
      <c r="A338" s="103"/>
      <c r="B338" s="103"/>
      <c r="C338" s="99"/>
      <c r="D338" s="99"/>
      <c r="E338" s="99"/>
      <c r="F338" s="99"/>
      <c r="G338" s="99"/>
      <c r="H338" s="132"/>
      <c r="I338" s="132"/>
      <c r="K338" s="132"/>
      <c r="L338" s="132"/>
    </row>
    <row r="339" spans="1:12" ht="15">
      <c r="A339" s="131"/>
      <c r="B339" s="131"/>
      <c r="C339" s="99"/>
      <c r="D339" s="99"/>
      <c r="E339" s="99"/>
      <c r="F339" s="99"/>
      <c r="G339" s="99"/>
      <c r="H339" s="132"/>
      <c r="I339" s="132"/>
      <c r="K339" s="132"/>
      <c r="L339" s="132"/>
    </row>
    <row r="340" spans="1:12" ht="15">
      <c r="A340" s="98"/>
      <c r="B340" s="98"/>
      <c r="C340" s="99"/>
      <c r="D340" s="133"/>
      <c r="E340" s="133"/>
      <c r="F340" s="133"/>
      <c r="G340" s="133"/>
      <c r="H340" s="134"/>
      <c r="I340" s="134"/>
      <c r="K340" s="134"/>
      <c r="L340" s="134"/>
    </row>
    <row r="341" spans="1:12" ht="15">
      <c r="A341" s="101"/>
      <c r="B341" s="101"/>
      <c r="C341" s="99"/>
      <c r="D341" s="99"/>
      <c r="E341" s="99"/>
      <c r="F341" s="99"/>
      <c r="G341" s="99"/>
      <c r="H341" s="132"/>
      <c r="I341" s="132"/>
      <c r="K341" s="132"/>
      <c r="L341" s="132"/>
    </row>
    <row r="342" spans="1:12" ht="15">
      <c r="A342" s="131"/>
      <c r="B342" s="131"/>
      <c r="C342" s="99"/>
      <c r="D342" s="99"/>
      <c r="E342" s="99"/>
      <c r="F342" s="99"/>
      <c r="G342" s="99"/>
      <c r="H342" s="132"/>
      <c r="I342" s="132"/>
      <c r="K342" s="132"/>
      <c r="L342" s="132"/>
    </row>
    <row r="343" spans="1:12" ht="15">
      <c r="A343" s="131"/>
      <c r="B343" s="131"/>
      <c r="C343" s="99"/>
      <c r="D343" s="99"/>
      <c r="E343" s="99"/>
      <c r="F343" s="99"/>
      <c r="G343" s="99"/>
      <c r="H343" s="132"/>
      <c r="I343" s="132"/>
      <c r="K343" s="132"/>
      <c r="L343" s="132"/>
    </row>
    <row r="344" spans="1:12" ht="15">
      <c r="A344" s="131"/>
      <c r="B344" s="131"/>
      <c r="C344" s="99"/>
      <c r="D344" s="99"/>
      <c r="E344" s="99"/>
      <c r="F344" s="99"/>
      <c r="G344" s="99"/>
      <c r="H344" s="132"/>
      <c r="I344" s="132"/>
      <c r="K344" s="132"/>
      <c r="L344" s="132"/>
    </row>
    <row r="345" spans="1:12" ht="15">
      <c r="A345" s="101"/>
      <c r="B345" s="101"/>
      <c r="C345" s="99"/>
      <c r="D345" s="133"/>
      <c r="E345" s="133"/>
      <c r="F345" s="133"/>
      <c r="G345" s="133"/>
      <c r="H345" s="100"/>
      <c r="I345" s="100"/>
      <c r="K345" s="100"/>
      <c r="L345" s="100"/>
    </row>
    <row r="346" spans="1:12" ht="15">
      <c r="A346" s="102"/>
      <c r="B346" s="102"/>
      <c r="C346" s="99"/>
      <c r="D346" s="99"/>
      <c r="E346" s="99"/>
      <c r="F346" s="99"/>
      <c r="G346" s="99"/>
      <c r="H346" s="100"/>
      <c r="I346" s="100"/>
      <c r="K346" s="100"/>
      <c r="L346" s="100"/>
    </row>
    <row r="347" spans="1:12" ht="15">
      <c r="A347" s="103"/>
      <c r="B347" s="103"/>
      <c r="C347" s="99"/>
      <c r="D347" s="99"/>
      <c r="E347" s="99"/>
      <c r="F347" s="99"/>
      <c r="G347" s="99"/>
      <c r="H347" s="100"/>
      <c r="I347" s="100"/>
      <c r="K347" s="100"/>
      <c r="L347" s="100"/>
    </row>
    <row r="348" spans="1:12" ht="15">
      <c r="A348" s="103"/>
      <c r="B348" s="103"/>
      <c r="C348" s="99"/>
      <c r="D348" s="99"/>
      <c r="E348" s="99"/>
      <c r="F348" s="99"/>
      <c r="G348" s="99"/>
      <c r="H348" s="100"/>
      <c r="I348" s="100"/>
      <c r="K348" s="100"/>
      <c r="L348" s="100"/>
    </row>
    <row r="349" spans="1:12" ht="15">
      <c r="A349" s="103"/>
      <c r="B349" s="103"/>
      <c r="C349" s="99"/>
      <c r="D349" s="99"/>
      <c r="E349" s="99"/>
      <c r="F349" s="99"/>
      <c r="G349" s="99"/>
      <c r="H349" s="132"/>
      <c r="I349" s="132"/>
      <c r="K349" s="132"/>
      <c r="L349" s="132"/>
    </row>
    <row r="350" spans="1:12" ht="15">
      <c r="A350" s="103"/>
      <c r="B350" s="103"/>
      <c r="C350" s="99"/>
      <c r="D350" s="99"/>
      <c r="E350" s="99"/>
      <c r="F350" s="99"/>
      <c r="G350" s="99"/>
      <c r="H350" s="132"/>
      <c r="I350" s="132"/>
      <c r="K350" s="132"/>
      <c r="L350" s="132"/>
    </row>
    <row r="351" spans="1:12" ht="15">
      <c r="A351" s="98"/>
      <c r="B351" s="98"/>
      <c r="C351" s="99"/>
      <c r="D351" s="99"/>
      <c r="E351" s="99"/>
      <c r="F351" s="133"/>
      <c r="G351" s="133"/>
      <c r="H351" s="134"/>
      <c r="I351" s="134"/>
      <c r="K351" s="134"/>
      <c r="L351" s="134"/>
    </row>
    <row r="352" spans="1:12" ht="15">
      <c r="A352" s="101"/>
      <c r="B352" s="101"/>
      <c r="C352" s="99"/>
      <c r="D352" s="99"/>
      <c r="E352" s="99"/>
      <c r="F352" s="99"/>
      <c r="G352" s="99"/>
      <c r="H352" s="132"/>
      <c r="I352" s="132"/>
      <c r="K352" s="132"/>
      <c r="L352" s="132"/>
    </row>
    <row r="353" spans="1:12" ht="15">
      <c r="A353" s="102"/>
      <c r="B353" s="102"/>
      <c r="C353" s="99"/>
      <c r="D353" s="99"/>
      <c r="E353" s="99"/>
      <c r="F353" s="99"/>
      <c r="G353" s="99"/>
      <c r="H353" s="132"/>
      <c r="I353" s="132"/>
      <c r="K353" s="132"/>
      <c r="L353" s="132"/>
    </row>
    <row r="354" spans="1:12" ht="15">
      <c r="A354" s="103"/>
      <c r="B354" s="103"/>
      <c r="C354" s="99"/>
      <c r="D354" s="99"/>
      <c r="E354" s="99"/>
      <c r="F354" s="99"/>
      <c r="G354" s="99"/>
      <c r="H354" s="132"/>
      <c r="I354" s="132"/>
      <c r="K354" s="132"/>
      <c r="L354" s="132"/>
    </row>
    <row r="355" spans="1:12" ht="15">
      <c r="A355" s="103"/>
      <c r="B355" s="103"/>
      <c r="C355" s="99"/>
      <c r="D355" s="99"/>
      <c r="E355" s="99"/>
      <c r="F355" s="99"/>
      <c r="G355" s="99"/>
      <c r="H355" s="132"/>
      <c r="I355" s="132"/>
      <c r="K355" s="132"/>
      <c r="L355" s="132"/>
    </row>
    <row r="356" spans="1:12" ht="15">
      <c r="A356" s="103"/>
      <c r="B356" s="103"/>
      <c r="C356" s="99"/>
      <c r="D356" s="99"/>
      <c r="E356" s="99"/>
      <c r="F356" s="99"/>
      <c r="G356" s="99"/>
      <c r="H356" s="132"/>
      <c r="I356" s="132"/>
      <c r="K356" s="132"/>
      <c r="L356" s="132"/>
    </row>
    <row r="357" spans="1:12" ht="15">
      <c r="A357" s="103"/>
      <c r="B357" s="103"/>
      <c r="C357" s="99"/>
      <c r="D357" s="99"/>
      <c r="E357" s="99"/>
      <c r="F357" s="99"/>
      <c r="G357" s="99"/>
      <c r="H357" s="132"/>
      <c r="I357" s="132"/>
      <c r="K357" s="132"/>
      <c r="L357" s="132"/>
    </row>
    <row r="358" spans="1:12" ht="15">
      <c r="A358" s="103"/>
      <c r="B358" s="103"/>
      <c r="C358" s="99"/>
      <c r="D358" s="99"/>
      <c r="E358" s="99"/>
      <c r="F358" s="99"/>
      <c r="G358" s="99"/>
      <c r="H358" s="132"/>
      <c r="I358" s="132"/>
      <c r="K358" s="132"/>
      <c r="L358" s="132"/>
    </row>
    <row r="359" spans="1:12" ht="15">
      <c r="A359" s="131"/>
      <c r="B359" s="131"/>
      <c r="C359" s="99"/>
      <c r="D359" s="99"/>
      <c r="E359" s="99"/>
      <c r="F359" s="99"/>
      <c r="G359" s="99"/>
      <c r="H359" s="132"/>
      <c r="I359" s="132"/>
      <c r="K359" s="132"/>
      <c r="L359" s="132"/>
    </row>
    <row r="360" spans="1:12" ht="15">
      <c r="A360" s="131"/>
      <c r="B360" s="131"/>
      <c r="C360" s="99"/>
      <c r="D360" s="99"/>
      <c r="E360" s="99"/>
      <c r="F360" s="99"/>
      <c r="G360" s="99"/>
      <c r="H360" s="132"/>
      <c r="I360" s="132"/>
      <c r="K360" s="132"/>
      <c r="L360" s="132"/>
    </row>
    <row r="361" spans="1:12" ht="15">
      <c r="A361" s="131"/>
      <c r="B361" s="131"/>
      <c r="C361" s="99"/>
      <c r="D361" s="99"/>
      <c r="E361" s="99"/>
      <c r="F361" s="99"/>
      <c r="G361" s="99"/>
      <c r="H361" s="132"/>
      <c r="I361" s="132"/>
      <c r="K361" s="132"/>
      <c r="L361" s="132"/>
    </row>
    <row r="362" spans="1:12" ht="15">
      <c r="A362" s="102"/>
      <c r="B362" s="102"/>
      <c r="C362" s="99"/>
      <c r="D362" s="99"/>
      <c r="E362" s="99"/>
      <c r="F362" s="99"/>
      <c r="G362" s="99"/>
      <c r="H362" s="100"/>
      <c r="I362" s="100"/>
      <c r="K362" s="100"/>
      <c r="L362" s="100"/>
    </row>
    <row r="363" spans="1:12" ht="15">
      <c r="A363" s="140"/>
      <c r="B363" s="140"/>
      <c r="C363" s="99"/>
      <c r="D363" s="99"/>
      <c r="E363" s="99"/>
      <c r="F363" s="99"/>
      <c r="G363" s="141"/>
      <c r="H363" s="100"/>
      <c r="I363" s="100"/>
      <c r="K363" s="100"/>
      <c r="L363" s="100"/>
    </row>
    <row r="364" spans="1:12" ht="15">
      <c r="A364" s="103"/>
      <c r="B364" s="103"/>
      <c r="C364" s="99"/>
      <c r="D364" s="99"/>
      <c r="E364" s="99"/>
      <c r="F364" s="99"/>
      <c r="G364" s="141"/>
      <c r="H364" s="100"/>
      <c r="I364" s="100"/>
      <c r="K364" s="100"/>
      <c r="L364" s="100"/>
    </row>
    <row r="365" spans="1:12" ht="15">
      <c r="A365" s="103"/>
      <c r="B365" s="103"/>
      <c r="C365" s="99"/>
      <c r="D365" s="99"/>
      <c r="E365" s="99"/>
      <c r="F365" s="99"/>
      <c r="G365" s="141"/>
      <c r="H365" s="132"/>
      <c r="I365" s="132"/>
      <c r="K365" s="132"/>
      <c r="L365" s="132"/>
    </row>
    <row r="366" spans="1:12" s="4" customFormat="1" ht="15">
      <c r="A366" s="103"/>
      <c r="B366" s="103"/>
      <c r="C366" s="99"/>
      <c r="D366" s="99"/>
      <c r="E366" s="99"/>
      <c r="F366" s="99"/>
      <c r="G366" s="141"/>
      <c r="H366" s="100"/>
      <c r="I366" s="100"/>
      <c r="K366" s="100"/>
      <c r="L366" s="100"/>
    </row>
    <row r="367" spans="1:12" s="4" customFormat="1" ht="15">
      <c r="A367" s="103"/>
      <c r="B367" s="103"/>
      <c r="C367" s="99"/>
      <c r="D367" s="99"/>
      <c r="E367" s="99"/>
      <c r="F367" s="99"/>
      <c r="G367" s="141"/>
      <c r="H367" s="132"/>
      <c r="I367" s="132"/>
      <c r="K367" s="132"/>
      <c r="L367" s="132"/>
    </row>
    <row r="368" spans="1:12" ht="15">
      <c r="A368" s="102"/>
      <c r="B368" s="102"/>
      <c r="C368" s="99"/>
      <c r="D368" s="99"/>
      <c r="E368" s="99"/>
      <c r="F368" s="99"/>
      <c r="G368" s="99"/>
      <c r="H368" s="100"/>
      <c r="I368" s="100"/>
      <c r="K368" s="100"/>
      <c r="L368" s="100"/>
    </row>
    <row r="369" spans="1:12" ht="15">
      <c r="A369" s="103"/>
      <c r="B369" s="103"/>
      <c r="C369" s="99"/>
      <c r="D369" s="99"/>
      <c r="E369" s="99"/>
      <c r="F369" s="99"/>
      <c r="G369" s="99"/>
      <c r="H369" s="100"/>
      <c r="I369" s="100"/>
      <c r="K369" s="100"/>
      <c r="L369" s="100"/>
    </row>
    <row r="370" spans="1:12" ht="15">
      <c r="A370" s="103"/>
      <c r="B370" s="103"/>
      <c r="C370" s="99"/>
      <c r="D370" s="99"/>
      <c r="E370" s="99"/>
      <c r="F370" s="99"/>
      <c r="G370" s="99"/>
      <c r="H370" s="100"/>
      <c r="I370" s="100"/>
      <c r="K370" s="100"/>
      <c r="L370" s="100"/>
    </row>
    <row r="371" spans="1:12" ht="15">
      <c r="A371" s="103"/>
      <c r="B371" s="103"/>
      <c r="C371" s="99"/>
      <c r="D371" s="99"/>
      <c r="E371" s="99"/>
      <c r="F371" s="99"/>
      <c r="G371" s="99"/>
      <c r="H371" s="132"/>
      <c r="I371" s="132"/>
      <c r="K371" s="132"/>
      <c r="L371" s="132"/>
    </row>
    <row r="372" spans="1:12" ht="15">
      <c r="A372" s="103"/>
      <c r="B372" s="103"/>
      <c r="C372" s="99"/>
      <c r="D372" s="99"/>
      <c r="E372" s="99"/>
      <c r="F372" s="99"/>
      <c r="G372" s="99"/>
      <c r="H372" s="132"/>
      <c r="I372" s="132"/>
      <c r="K372" s="132"/>
      <c r="L372" s="132"/>
    </row>
    <row r="373" spans="1:12" ht="15">
      <c r="A373" s="101"/>
      <c r="B373" s="101"/>
      <c r="C373" s="133"/>
      <c r="D373" s="133"/>
      <c r="E373" s="133"/>
      <c r="F373" s="138"/>
      <c r="G373" s="133"/>
      <c r="H373" s="137"/>
      <c r="I373" s="137"/>
      <c r="K373" s="137"/>
      <c r="L373" s="137"/>
    </row>
    <row r="374" spans="1:12" ht="15">
      <c r="A374" s="101"/>
      <c r="B374" s="101"/>
      <c r="C374" s="133"/>
      <c r="D374" s="133"/>
      <c r="E374" s="133"/>
      <c r="F374" s="138"/>
      <c r="G374" s="133"/>
      <c r="H374" s="137"/>
      <c r="I374" s="137"/>
      <c r="K374" s="137"/>
      <c r="L374" s="137"/>
    </row>
    <row r="375" spans="1:12" ht="15">
      <c r="A375" s="103"/>
      <c r="B375" s="103"/>
      <c r="C375" s="99"/>
      <c r="D375" s="99"/>
      <c r="E375" s="99"/>
      <c r="F375" s="104"/>
      <c r="G375" s="99"/>
      <c r="H375" s="100"/>
      <c r="I375" s="100"/>
      <c r="K375" s="100"/>
      <c r="L375" s="100"/>
    </row>
    <row r="376" spans="1:12" ht="15">
      <c r="A376" s="140"/>
      <c r="B376" s="140"/>
      <c r="C376" s="133"/>
      <c r="D376" s="133"/>
      <c r="E376" s="133"/>
      <c r="F376" s="138"/>
      <c r="G376" s="133"/>
      <c r="H376" s="137"/>
      <c r="I376" s="137"/>
      <c r="K376" s="137"/>
      <c r="L376" s="137"/>
    </row>
    <row r="377" spans="1:12" ht="15">
      <c r="A377" s="103"/>
      <c r="B377" s="103"/>
      <c r="C377" s="99"/>
      <c r="D377" s="99"/>
      <c r="E377" s="99"/>
      <c r="F377" s="104"/>
      <c r="G377" s="99"/>
      <c r="H377" s="100"/>
      <c r="I377" s="100"/>
      <c r="K377" s="100"/>
      <c r="L377" s="100"/>
    </row>
    <row r="378" spans="1:12" ht="15">
      <c r="A378" s="103"/>
      <c r="B378" s="103"/>
      <c r="C378" s="99"/>
      <c r="D378" s="99"/>
      <c r="E378" s="99"/>
      <c r="F378" s="104"/>
      <c r="G378" s="99"/>
      <c r="H378" s="100"/>
      <c r="I378" s="100"/>
      <c r="K378" s="100"/>
      <c r="L378" s="100"/>
    </row>
    <row r="379" spans="1:12" ht="15">
      <c r="A379" s="103"/>
      <c r="B379" s="103"/>
      <c r="C379" s="99"/>
      <c r="D379" s="99"/>
      <c r="E379" s="99"/>
      <c r="F379" s="104"/>
      <c r="G379" s="99"/>
      <c r="H379" s="100"/>
      <c r="I379" s="100"/>
      <c r="K379" s="100"/>
      <c r="L379" s="100"/>
    </row>
    <row r="380" spans="1:12" ht="15">
      <c r="A380" s="103"/>
      <c r="B380" s="103"/>
      <c r="C380" s="99"/>
      <c r="D380" s="99"/>
      <c r="E380" s="99"/>
      <c r="F380" s="104"/>
      <c r="G380" s="99"/>
      <c r="H380" s="100"/>
      <c r="I380" s="100"/>
      <c r="K380" s="100"/>
      <c r="L380" s="100"/>
    </row>
    <row r="381" spans="1:12" ht="15">
      <c r="A381" s="103"/>
      <c r="B381" s="103"/>
      <c r="C381" s="99"/>
      <c r="D381" s="99"/>
      <c r="E381" s="99"/>
      <c r="F381" s="104"/>
      <c r="G381" s="99"/>
      <c r="H381" s="132"/>
      <c r="I381" s="132"/>
      <c r="K381" s="132"/>
      <c r="L381" s="132"/>
    </row>
    <row r="382" spans="1:12" ht="14.25">
      <c r="A382" s="136"/>
      <c r="B382" s="136"/>
      <c r="C382" s="133"/>
      <c r="D382" s="133"/>
      <c r="E382" s="133"/>
      <c r="F382" s="133"/>
      <c r="G382" s="133"/>
      <c r="H382" s="137"/>
      <c r="I382" s="137"/>
      <c r="K382" s="137"/>
      <c r="L382" s="137"/>
    </row>
    <row r="383" spans="1:12" s="4" customFormat="1" ht="15">
      <c r="A383" s="101"/>
      <c r="B383" s="101"/>
      <c r="C383" s="133"/>
      <c r="D383" s="133"/>
      <c r="E383" s="133"/>
      <c r="F383" s="133"/>
      <c r="G383" s="142"/>
      <c r="H383" s="137"/>
      <c r="I383" s="137"/>
      <c r="K383" s="137"/>
      <c r="L383" s="137"/>
    </row>
    <row r="384" spans="1:12" ht="15">
      <c r="A384" s="101"/>
      <c r="B384" s="101"/>
      <c r="C384" s="133"/>
      <c r="D384" s="133"/>
      <c r="E384" s="133"/>
      <c r="F384" s="133"/>
      <c r="G384" s="133"/>
      <c r="H384" s="137"/>
      <c r="I384" s="137"/>
      <c r="K384" s="137"/>
      <c r="L384" s="137"/>
    </row>
    <row r="385" spans="1:12" ht="15">
      <c r="A385" s="103"/>
      <c r="B385" s="103"/>
      <c r="C385" s="99"/>
      <c r="D385" s="99"/>
      <c r="E385" s="99"/>
      <c r="F385" s="99"/>
      <c r="G385" s="99"/>
      <c r="H385" s="100"/>
      <c r="I385" s="100"/>
      <c r="K385" s="100"/>
      <c r="L385" s="100"/>
    </row>
    <row r="386" spans="1:12" ht="15">
      <c r="A386" s="103"/>
      <c r="B386" s="103"/>
      <c r="C386" s="99"/>
      <c r="D386" s="99"/>
      <c r="E386" s="99"/>
      <c r="F386" s="99"/>
      <c r="G386" s="99"/>
      <c r="H386" s="100"/>
      <c r="I386" s="100"/>
      <c r="K386" s="100"/>
      <c r="L386" s="100"/>
    </row>
    <row r="387" spans="1:12" ht="15">
      <c r="A387" s="103"/>
      <c r="B387" s="103"/>
      <c r="C387" s="99"/>
      <c r="D387" s="99"/>
      <c r="E387" s="99"/>
      <c r="F387" s="99"/>
      <c r="G387" s="99"/>
      <c r="H387" s="100"/>
      <c r="I387" s="100"/>
      <c r="K387" s="100"/>
      <c r="L387" s="100"/>
    </row>
    <row r="388" spans="1:12" ht="15">
      <c r="A388" s="103"/>
      <c r="B388" s="103"/>
      <c r="C388" s="99"/>
      <c r="D388" s="99"/>
      <c r="E388" s="99"/>
      <c r="F388" s="99"/>
      <c r="G388" s="99"/>
      <c r="H388" s="132"/>
      <c r="I388" s="132"/>
      <c r="K388" s="132"/>
      <c r="L388" s="132"/>
    </row>
    <row r="389" spans="1:12" ht="15">
      <c r="A389" s="103"/>
      <c r="B389" s="103"/>
      <c r="C389" s="99"/>
      <c r="D389" s="99"/>
      <c r="E389" s="99"/>
      <c r="F389" s="99"/>
      <c r="G389" s="99"/>
      <c r="H389" s="132"/>
      <c r="I389" s="132"/>
      <c r="K389" s="132"/>
      <c r="L389" s="132"/>
    </row>
    <row r="390" spans="1:12" ht="15">
      <c r="A390" s="103"/>
      <c r="B390" s="103"/>
      <c r="C390" s="99"/>
      <c r="D390" s="99"/>
      <c r="E390" s="99"/>
      <c r="F390" s="99"/>
      <c r="G390" s="99"/>
      <c r="H390" s="132"/>
      <c r="I390" s="132"/>
      <c r="K390" s="132"/>
      <c r="L390" s="132"/>
    </row>
    <row r="391" spans="1:12" ht="15">
      <c r="A391" s="103"/>
      <c r="B391" s="103"/>
      <c r="C391" s="99"/>
      <c r="D391" s="99"/>
      <c r="E391" s="99"/>
      <c r="F391" s="99"/>
      <c r="G391" s="99"/>
      <c r="H391" s="132"/>
      <c r="I391" s="132"/>
      <c r="K391" s="132"/>
      <c r="L391" s="132"/>
    </row>
    <row r="392" spans="1:12" ht="15">
      <c r="A392" s="103"/>
      <c r="B392" s="103"/>
      <c r="C392" s="99"/>
      <c r="D392" s="99"/>
      <c r="E392" s="99"/>
      <c r="F392" s="99"/>
      <c r="G392" s="99"/>
      <c r="H392" s="100"/>
      <c r="I392" s="100"/>
      <c r="K392" s="100"/>
      <c r="L392" s="100"/>
    </row>
    <row r="393" spans="1:12" ht="15">
      <c r="A393" s="103"/>
      <c r="B393" s="103"/>
      <c r="C393" s="99"/>
      <c r="D393" s="99"/>
      <c r="E393" s="99"/>
      <c r="F393" s="99"/>
      <c r="G393" s="99"/>
      <c r="H393" s="132"/>
      <c r="I393" s="132"/>
      <c r="K393" s="132"/>
      <c r="L393" s="132"/>
    </row>
    <row r="394" spans="1:12" ht="15">
      <c r="A394" s="103"/>
      <c r="B394" s="103"/>
      <c r="C394" s="99"/>
      <c r="D394" s="99"/>
      <c r="E394" s="99"/>
      <c r="F394" s="99"/>
      <c r="G394" s="99"/>
      <c r="H394" s="132"/>
      <c r="I394" s="132"/>
      <c r="K394" s="132"/>
      <c r="L394" s="132"/>
    </row>
    <row r="395" spans="1:12" ht="15">
      <c r="A395" s="101"/>
      <c r="B395" s="101"/>
      <c r="C395" s="99"/>
      <c r="D395" s="99"/>
      <c r="E395" s="99"/>
      <c r="F395" s="99"/>
      <c r="G395" s="99"/>
      <c r="H395" s="100"/>
      <c r="I395" s="100"/>
      <c r="K395" s="100"/>
      <c r="L395" s="100"/>
    </row>
    <row r="396" spans="1:12" ht="15">
      <c r="A396" s="102"/>
      <c r="B396" s="102"/>
      <c r="C396" s="99"/>
      <c r="D396" s="99"/>
      <c r="E396" s="99"/>
      <c r="F396" s="99"/>
      <c r="G396" s="99"/>
      <c r="H396" s="100"/>
      <c r="I396" s="100"/>
      <c r="K396" s="100"/>
      <c r="L396" s="100"/>
    </row>
    <row r="397" spans="1:12" ht="15">
      <c r="A397" s="103"/>
      <c r="B397" s="103"/>
      <c r="C397" s="99"/>
      <c r="D397" s="99"/>
      <c r="E397" s="99"/>
      <c r="F397" s="99"/>
      <c r="G397" s="99"/>
      <c r="H397" s="100"/>
      <c r="I397" s="100"/>
      <c r="K397" s="100"/>
      <c r="L397" s="100"/>
    </row>
    <row r="398" spans="1:12" ht="15">
      <c r="A398" s="103"/>
      <c r="B398" s="103"/>
      <c r="C398" s="99"/>
      <c r="D398" s="99"/>
      <c r="E398" s="99"/>
      <c r="F398" s="99"/>
      <c r="G398" s="99"/>
      <c r="H398" s="100"/>
      <c r="I398" s="100"/>
      <c r="K398" s="100"/>
      <c r="L398" s="100"/>
    </row>
    <row r="399" spans="1:12" ht="15">
      <c r="A399" s="103"/>
      <c r="B399" s="103"/>
      <c r="C399" s="99"/>
      <c r="D399" s="99"/>
      <c r="E399" s="99"/>
      <c r="F399" s="99"/>
      <c r="G399" s="99"/>
      <c r="H399" s="132"/>
      <c r="I399" s="132"/>
      <c r="K399" s="132"/>
      <c r="L399" s="132"/>
    </row>
    <row r="400" spans="1:12" ht="15">
      <c r="A400" s="103"/>
      <c r="B400" s="103"/>
      <c r="C400" s="99"/>
      <c r="D400" s="99"/>
      <c r="E400" s="99"/>
      <c r="F400" s="99"/>
      <c r="G400" s="99"/>
      <c r="H400" s="132"/>
      <c r="I400" s="132"/>
      <c r="K400" s="132"/>
      <c r="L400" s="132"/>
    </row>
    <row r="401" spans="1:12" ht="15">
      <c r="A401" s="103"/>
      <c r="B401" s="103"/>
      <c r="C401" s="99"/>
      <c r="D401" s="99"/>
      <c r="E401" s="99"/>
      <c r="F401" s="99"/>
      <c r="G401" s="99"/>
      <c r="H401" s="132"/>
      <c r="I401" s="132"/>
      <c r="K401" s="132"/>
      <c r="L401" s="132"/>
    </row>
    <row r="402" spans="1:12" ht="15">
      <c r="A402" s="103"/>
      <c r="B402" s="103"/>
      <c r="C402" s="99"/>
      <c r="D402" s="99"/>
      <c r="E402" s="99"/>
      <c r="F402" s="99"/>
      <c r="G402" s="99"/>
      <c r="H402" s="100"/>
      <c r="I402" s="100"/>
      <c r="K402" s="100"/>
      <c r="L402" s="100"/>
    </row>
    <row r="403" spans="1:12" ht="15">
      <c r="A403" s="103"/>
      <c r="B403" s="103"/>
      <c r="C403" s="99"/>
      <c r="D403" s="99"/>
      <c r="E403" s="99"/>
      <c r="F403" s="99"/>
      <c r="G403" s="99"/>
      <c r="H403" s="132"/>
      <c r="I403" s="132"/>
      <c r="K403" s="132"/>
      <c r="L403" s="132"/>
    </row>
    <row r="404" spans="1:12" ht="15">
      <c r="A404" s="103"/>
      <c r="B404" s="103"/>
      <c r="C404" s="99"/>
      <c r="D404" s="99"/>
      <c r="E404" s="99"/>
      <c r="F404" s="99"/>
      <c r="G404" s="99"/>
      <c r="H404" s="132"/>
      <c r="I404" s="132"/>
      <c r="K404" s="132"/>
      <c r="L404" s="132"/>
    </row>
    <row r="405" spans="1:12" ht="15">
      <c r="A405" s="101"/>
      <c r="B405" s="101"/>
      <c r="C405" s="99"/>
      <c r="D405" s="99"/>
      <c r="E405" s="99"/>
      <c r="F405" s="99"/>
      <c r="G405" s="99"/>
      <c r="H405" s="100"/>
      <c r="I405" s="100"/>
      <c r="K405" s="100"/>
      <c r="L405" s="100"/>
    </row>
    <row r="406" spans="1:12" ht="15">
      <c r="A406" s="102"/>
      <c r="B406" s="102"/>
      <c r="C406" s="99"/>
      <c r="D406" s="99"/>
      <c r="E406" s="99"/>
      <c r="F406" s="99"/>
      <c r="G406" s="99"/>
      <c r="H406" s="100"/>
      <c r="I406" s="100"/>
      <c r="K406" s="100"/>
      <c r="L406" s="100"/>
    </row>
    <row r="407" spans="1:12" ht="15">
      <c r="A407" s="103"/>
      <c r="B407" s="103"/>
      <c r="C407" s="99"/>
      <c r="D407" s="99"/>
      <c r="E407" s="99"/>
      <c r="F407" s="99"/>
      <c r="G407" s="99"/>
      <c r="H407" s="100"/>
      <c r="I407" s="100"/>
      <c r="K407" s="100"/>
      <c r="L407" s="100"/>
    </row>
    <row r="408" spans="1:12" ht="15">
      <c r="A408" s="103"/>
      <c r="B408" s="103"/>
      <c r="C408" s="99"/>
      <c r="D408" s="99"/>
      <c r="E408" s="99"/>
      <c r="F408" s="99"/>
      <c r="G408" s="99"/>
      <c r="H408" s="100"/>
      <c r="I408" s="100"/>
      <c r="K408" s="100"/>
      <c r="L408" s="100"/>
    </row>
    <row r="409" spans="1:12" ht="15">
      <c r="A409" s="103"/>
      <c r="B409" s="103"/>
      <c r="C409" s="99"/>
      <c r="D409" s="99"/>
      <c r="E409" s="99"/>
      <c r="F409" s="99"/>
      <c r="G409" s="99"/>
      <c r="H409" s="132"/>
      <c r="I409" s="132"/>
      <c r="K409" s="132"/>
      <c r="L409" s="132"/>
    </row>
    <row r="410" spans="1:12" ht="15">
      <c r="A410" s="103"/>
      <c r="B410" s="103"/>
      <c r="C410" s="99"/>
      <c r="D410" s="99"/>
      <c r="E410" s="99"/>
      <c r="F410" s="99"/>
      <c r="G410" s="99"/>
      <c r="H410" s="132"/>
      <c r="I410" s="132"/>
      <c r="K410" s="132"/>
      <c r="L410" s="132"/>
    </row>
    <row r="411" spans="1:12" ht="15">
      <c r="A411" s="103"/>
      <c r="B411" s="103"/>
      <c r="C411" s="99"/>
      <c r="D411" s="99"/>
      <c r="E411" s="99"/>
      <c r="F411" s="99"/>
      <c r="G411" s="99"/>
      <c r="H411" s="100"/>
      <c r="I411" s="100"/>
      <c r="K411" s="100"/>
      <c r="L411" s="100"/>
    </row>
    <row r="412" spans="1:12" ht="15">
      <c r="A412" s="103"/>
      <c r="B412" s="103"/>
      <c r="C412" s="99"/>
      <c r="D412" s="99"/>
      <c r="E412" s="99"/>
      <c r="F412" s="99"/>
      <c r="G412" s="99"/>
      <c r="H412" s="132"/>
      <c r="I412" s="132"/>
      <c r="K412" s="132"/>
      <c r="L412" s="132"/>
    </row>
    <row r="413" spans="1:12" ht="15">
      <c r="A413" s="103"/>
      <c r="B413" s="103"/>
      <c r="C413" s="99"/>
      <c r="D413" s="99"/>
      <c r="E413" s="99"/>
      <c r="F413" s="99"/>
      <c r="G413" s="99"/>
      <c r="H413" s="132"/>
      <c r="I413" s="132"/>
      <c r="K413" s="132"/>
      <c r="L413" s="132"/>
    </row>
    <row r="414" spans="1:12" ht="15">
      <c r="A414" s="101"/>
      <c r="B414" s="101"/>
      <c r="C414" s="99"/>
      <c r="D414" s="99"/>
      <c r="E414" s="99"/>
      <c r="F414" s="99"/>
      <c r="G414" s="99"/>
      <c r="H414" s="100"/>
      <c r="I414" s="100"/>
      <c r="K414" s="100"/>
      <c r="L414" s="100"/>
    </row>
    <row r="415" spans="1:12" ht="15">
      <c r="A415" s="102"/>
      <c r="B415" s="102"/>
      <c r="C415" s="99"/>
      <c r="D415" s="99"/>
      <c r="E415" s="99"/>
      <c r="F415" s="99"/>
      <c r="G415" s="99"/>
      <c r="H415" s="100"/>
      <c r="I415" s="100"/>
      <c r="K415" s="100"/>
      <c r="L415" s="100"/>
    </row>
    <row r="416" spans="1:12" ht="15">
      <c r="A416" s="103"/>
      <c r="B416" s="103"/>
      <c r="C416" s="99"/>
      <c r="D416" s="99"/>
      <c r="E416" s="99"/>
      <c r="F416" s="99"/>
      <c r="G416" s="99"/>
      <c r="H416" s="100"/>
      <c r="I416" s="100"/>
      <c r="K416" s="100"/>
      <c r="L416" s="100"/>
    </row>
    <row r="417" spans="1:12" ht="15">
      <c r="A417" s="103"/>
      <c r="B417" s="103"/>
      <c r="C417" s="99"/>
      <c r="D417" s="99"/>
      <c r="E417" s="99"/>
      <c r="F417" s="99"/>
      <c r="G417" s="99"/>
      <c r="H417" s="100"/>
      <c r="I417" s="100"/>
      <c r="K417" s="100"/>
      <c r="L417" s="100"/>
    </row>
    <row r="418" spans="1:12" ht="15">
      <c r="A418" s="103"/>
      <c r="B418" s="103"/>
      <c r="C418" s="99"/>
      <c r="D418" s="99"/>
      <c r="E418" s="99"/>
      <c r="F418" s="99"/>
      <c r="G418" s="99"/>
      <c r="H418" s="132"/>
      <c r="I418" s="132"/>
      <c r="K418" s="132"/>
      <c r="L418" s="132"/>
    </row>
    <row r="419" spans="1:12" ht="15">
      <c r="A419" s="103"/>
      <c r="B419" s="103"/>
      <c r="C419" s="99"/>
      <c r="D419" s="99"/>
      <c r="E419" s="99"/>
      <c r="F419" s="99"/>
      <c r="G419" s="99"/>
      <c r="H419" s="132"/>
      <c r="I419" s="132"/>
      <c r="K419" s="132"/>
      <c r="L419" s="132"/>
    </row>
    <row r="420" spans="1:12" ht="15">
      <c r="A420" s="103"/>
      <c r="B420" s="103"/>
      <c r="C420" s="99"/>
      <c r="D420" s="99"/>
      <c r="E420" s="99"/>
      <c r="F420" s="99"/>
      <c r="G420" s="99"/>
      <c r="H420" s="100"/>
      <c r="I420" s="100"/>
      <c r="K420" s="100"/>
      <c r="L420" s="100"/>
    </row>
    <row r="421" spans="1:12" ht="15">
      <c r="A421" s="103"/>
      <c r="B421" s="103"/>
      <c r="C421" s="99"/>
      <c r="D421" s="99"/>
      <c r="E421" s="99"/>
      <c r="F421" s="99"/>
      <c r="G421" s="99"/>
      <c r="H421" s="132"/>
      <c r="I421" s="132"/>
      <c r="K421" s="132"/>
      <c r="L421" s="132"/>
    </row>
    <row r="422" spans="1:12" ht="15">
      <c r="A422" s="103"/>
      <c r="B422" s="103"/>
      <c r="C422" s="99"/>
      <c r="D422" s="99"/>
      <c r="E422" s="99"/>
      <c r="F422" s="99"/>
      <c r="G422" s="99"/>
      <c r="H422" s="132"/>
      <c r="I422" s="132"/>
      <c r="K422" s="132"/>
      <c r="L422" s="132"/>
    </row>
    <row r="423" spans="1:12" ht="14.25">
      <c r="A423" s="136"/>
      <c r="B423" s="136"/>
      <c r="C423" s="133"/>
      <c r="D423" s="133"/>
      <c r="E423" s="133"/>
      <c r="F423" s="133"/>
      <c r="G423" s="133"/>
      <c r="H423" s="137"/>
      <c r="I423" s="137"/>
      <c r="K423" s="137"/>
      <c r="L423" s="137"/>
    </row>
    <row r="424" spans="1:12" ht="15">
      <c r="A424" s="103"/>
      <c r="B424" s="103"/>
      <c r="C424" s="99"/>
      <c r="D424" s="99"/>
      <c r="E424" s="99"/>
      <c r="F424" s="99"/>
      <c r="G424" s="99"/>
      <c r="H424" s="100"/>
      <c r="I424" s="100"/>
      <c r="K424" s="100"/>
      <c r="L424" s="100"/>
    </row>
    <row r="425" spans="1:12" ht="15">
      <c r="A425" s="103"/>
      <c r="B425" s="103"/>
      <c r="C425" s="99"/>
      <c r="D425" s="99"/>
      <c r="E425" s="99"/>
      <c r="F425" s="99"/>
      <c r="G425" s="99"/>
      <c r="H425" s="100"/>
      <c r="I425" s="100"/>
      <c r="K425" s="100"/>
      <c r="L425" s="100"/>
    </row>
    <row r="426" spans="1:12" ht="15">
      <c r="A426" s="103"/>
      <c r="B426" s="103"/>
      <c r="C426" s="99"/>
      <c r="D426" s="99"/>
      <c r="E426" s="99"/>
      <c r="F426" s="99"/>
      <c r="G426" s="99"/>
      <c r="H426" s="100"/>
      <c r="I426" s="100"/>
      <c r="K426" s="100"/>
      <c r="L426" s="100"/>
    </row>
    <row r="427" spans="1:12" ht="15">
      <c r="A427" s="103"/>
      <c r="B427" s="103"/>
      <c r="C427" s="99"/>
      <c r="D427" s="99"/>
      <c r="E427" s="99"/>
      <c r="F427" s="99"/>
      <c r="G427" s="99"/>
      <c r="H427" s="132"/>
      <c r="I427" s="132"/>
      <c r="K427" s="132"/>
      <c r="L427" s="132"/>
    </row>
    <row r="428" spans="1:12" ht="15">
      <c r="A428" s="103"/>
      <c r="B428" s="103"/>
      <c r="C428" s="99"/>
      <c r="D428" s="99"/>
      <c r="E428" s="99"/>
      <c r="F428" s="99"/>
      <c r="G428" s="99"/>
      <c r="H428" s="132"/>
      <c r="I428" s="132"/>
      <c r="K428" s="132"/>
      <c r="L428" s="132"/>
    </row>
    <row r="429" spans="1:12" ht="15">
      <c r="A429" s="103"/>
      <c r="B429" s="103"/>
      <c r="C429" s="99"/>
      <c r="D429" s="99"/>
      <c r="E429" s="99"/>
      <c r="F429" s="99"/>
      <c r="G429" s="99"/>
      <c r="H429" s="132"/>
      <c r="I429" s="132"/>
      <c r="K429" s="132"/>
      <c r="L429" s="132"/>
    </row>
    <row r="430" spans="1:12" ht="15">
      <c r="A430" s="103"/>
      <c r="B430" s="103"/>
      <c r="C430" s="99"/>
      <c r="D430" s="99"/>
      <c r="E430" s="99"/>
      <c r="F430" s="99"/>
      <c r="G430" s="99"/>
      <c r="H430" s="132"/>
      <c r="I430" s="132"/>
      <c r="K430" s="132"/>
      <c r="L430" s="132"/>
    </row>
    <row r="431" spans="1:12" ht="15">
      <c r="A431" s="103"/>
      <c r="B431" s="103"/>
      <c r="C431" s="99"/>
      <c r="D431" s="99"/>
      <c r="E431" s="99"/>
      <c r="F431" s="99"/>
      <c r="G431" s="99"/>
      <c r="H431" s="100"/>
      <c r="I431" s="100"/>
      <c r="K431" s="100"/>
      <c r="L431" s="100"/>
    </row>
    <row r="432" spans="1:12" ht="15">
      <c r="A432" s="103"/>
      <c r="B432" s="103"/>
      <c r="C432" s="99"/>
      <c r="D432" s="99"/>
      <c r="E432" s="99"/>
      <c r="F432" s="99"/>
      <c r="G432" s="99"/>
      <c r="H432" s="132"/>
      <c r="I432" s="132"/>
      <c r="K432" s="132"/>
      <c r="L432" s="132"/>
    </row>
    <row r="433" spans="1:12" ht="15">
      <c r="A433" s="103"/>
      <c r="B433" s="103"/>
      <c r="C433" s="99"/>
      <c r="D433" s="99"/>
      <c r="E433" s="99"/>
      <c r="F433" s="99"/>
      <c r="G433" s="99"/>
      <c r="H433" s="132"/>
      <c r="I433" s="132"/>
      <c r="K433" s="132"/>
      <c r="L433" s="132"/>
    </row>
    <row r="434" spans="1:12" ht="15">
      <c r="A434" s="102"/>
      <c r="B434" s="102"/>
      <c r="C434" s="99"/>
      <c r="D434" s="99"/>
      <c r="E434" s="99"/>
      <c r="F434" s="104"/>
      <c r="G434" s="99"/>
      <c r="H434" s="100"/>
      <c r="I434" s="100"/>
      <c r="K434" s="100"/>
      <c r="L434" s="100"/>
    </row>
    <row r="435" spans="1:12" ht="15">
      <c r="A435" s="101"/>
      <c r="B435" s="101"/>
      <c r="C435" s="99"/>
      <c r="D435" s="99"/>
      <c r="E435" s="99"/>
      <c r="F435" s="104"/>
      <c r="G435" s="99"/>
      <c r="H435" s="100"/>
      <c r="I435" s="100"/>
      <c r="K435" s="100"/>
      <c r="L435" s="100"/>
    </row>
    <row r="436" spans="1:12" ht="15">
      <c r="A436" s="103"/>
      <c r="B436" s="103"/>
      <c r="C436" s="99"/>
      <c r="D436" s="99"/>
      <c r="E436" s="99"/>
      <c r="F436" s="104"/>
      <c r="G436" s="99"/>
      <c r="H436" s="100"/>
      <c r="I436" s="100"/>
      <c r="K436" s="100"/>
      <c r="L436" s="100"/>
    </row>
    <row r="437" spans="1:12" ht="15">
      <c r="A437" s="103"/>
      <c r="B437" s="103"/>
      <c r="C437" s="99"/>
      <c r="D437" s="99"/>
      <c r="E437" s="99"/>
      <c r="F437" s="104"/>
      <c r="G437" s="99"/>
      <c r="H437" s="100"/>
      <c r="I437" s="100"/>
      <c r="K437" s="100"/>
      <c r="L437" s="100"/>
    </row>
    <row r="438" spans="1:12" ht="15">
      <c r="A438" s="103"/>
      <c r="B438" s="103"/>
      <c r="C438" s="99"/>
      <c r="D438" s="99"/>
      <c r="E438" s="99"/>
      <c r="F438" s="104"/>
      <c r="G438" s="99"/>
      <c r="H438" s="132"/>
      <c r="I438" s="132"/>
      <c r="K438" s="132"/>
      <c r="L438" s="132"/>
    </row>
    <row r="439" spans="1:12" ht="15">
      <c r="A439" s="103"/>
      <c r="B439" s="103"/>
      <c r="C439" s="99"/>
      <c r="D439" s="99"/>
      <c r="E439" s="99"/>
      <c r="F439" s="104"/>
      <c r="G439" s="99"/>
      <c r="H439" s="132"/>
      <c r="I439" s="132"/>
      <c r="K439" s="132"/>
      <c r="L439" s="132"/>
    </row>
    <row r="440" spans="1:12" ht="15">
      <c r="A440" s="103"/>
      <c r="B440" s="103"/>
      <c r="C440" s="99"/>
      <c r="D440" s="99"/>
      <c r="E440" s="99"/>
      <c r="F440" s="104"/>
      <c r="G440" s="99"/>
      <c r="H440" s="132"/>
      <c r="I440" s="132"/>
      <c r="K440" s="132"/>
      <c r="L440" s="132"/>
    </row>
    <row r="441" spans="1:12" ht="15">
      <c r="A441" s="103"/>
      <c r="B441" s="103"/>
      <c r="C441" s="99"/>
      <c r="D441" s="99"/>
      <c r="E441" s="99"/>
      <c r="F441" s="104"/>
      <c r="G441" s="99"/>
      <c r="H441" s="100"/>
      <c r="I441" s="100"/>
      <c r="K441" s="100"/>
      <c r="L441" s="100"/>
    </row>
    <row r="442" spans="1:12" ht="15">
      <c r="A442" s="103"/>
      <c r="B442" s="103"/>
      <c r="C442" s="99"/>
      <c r="D442" s="99"/>
      <c r="E442" s="99"/>
      <c r="F442" s="104"/>
      <c r="G442" s="99"/>
      <c r="H442" s="132"/>
      <c r="I442" s="132"/>
      <c r="K442" s="132"/>
      <c r="L442" s="132"/>
    </row>
    <row r="443" spans="1:12" ht="15">
      <c r="A443" s="103"/>
      <c r="B443" s="103"/>
      <c r="C443" s="99"/>
      <c r="D443" s="99"/>
      <c r="E443" s="99"/>
      <c r="F443" s="104"/>
      <c r="G443" s="99"/>
      <c r="H443" s="132"/>
      <c r="I443" s="132"/>
      <c r="K443" s="132"/>
      <c r="L443" s="132"/>
    </row>
    <row r="444" spans="1:12" ht="14.25">
      <c r="A444" s="98"/>
      <c r="B444" s="98"/>
      <c r="C444" s="133"/>
      <c r="D444" s="133"/>
      <c r="E444" s="133"/>
      <c r="F444" s="133"/>
      <c r="G444" s="133"/>
      <c r="H444" s="137"/>
      <c r="I444" s="137"/>
      <c r="K444" s="137"/>
      <c r="L444" s="137"/>
    </row>
    <row r="445" spans="1:12" ht="15">
      <c r="A445" s="136"/>
      <c r="B445" s="136"/>
      <c r="C445" s="99"/>
      <c r="D445" s="99"/>
      <c r="E445" s="99"/>
      <c r="F445" s="99"/>
      <c r="G445" s="99"/>
      <c r="H445" s="100"/>
      <c r="I445" s="100"/>
      <c r="K445" s="100"/>
      <c r="L445" s="100"/>
    </row>
    <row r="446" spans="1:12" ht="15">
      <c r="A446" s="102"/>
      <c r="B446" s="102"/>
      <c r="C446" s="99"/>
      <c r="D446" s="99"/>
      <c r="E446" s="99"/>
      <c r="F446" s="99"/>
      <c r="G446" s="99"/>
      <c r="H446" s="100"/>
      <c r="I446" s="100"/>
      <c r="K446" s="100"/>
      <c r="L446" s="100"/>
    </row>
    <row r="447" spans="1:12" ht="15">
      <c r="A447" s="101"/>
      <c r="B447" s="101"/>
      <c r="C447" s="99"/>
      <c r="D447" s="99"/>
      <c r="E447" s="99"/>
      <c r="F447" s="99"/>
      <c r="G447" s="99"/>
      <c r="H447" s="100"/>
      <c r="I447" s="100"/>
      <c r="K447" s="100"/>
      <c r="L447" s="100"/>
    </row>
    <row r="448" spans="1:12" ht="15">
      <c r="A448" s="102"/>
      <c r="B448" s="102"/>
      <c r="C448" s="99"/>
      <c r="D448" s="99"/>
      <c r="E448" s="99"/>
      <c r="F448" s="99"/>
      <c r="G448" s="99"/>
      <c r="H448" s="100"/>
      <c r="I448" s="100"/>
      <c r="K448" s="100"/>
      <c r="L448" s="100"/>
    </row>
    <row r="449" spans="1:12" ht="14.25">
      <c r="A449" s="136"/>
      <c r="B449" s="136"/>
      <c r="C449" s="133"/>
      <c r="D449" s="133"/>
      <c r="E449" s="133"/>
      <c r="F449" s="133"/>
      <c r="G449" s="133"/>
      <c r="H449" s="137"/>
      <c r="I449" s="137"/>
      <c r="K449" s="137"/>
      <c r="L449" s="137"/>
    </row>
    <row r="450" spans="1:12" ht="15">
      <c r="A450" s="103"/>
      <c r="B450" s="103"/>
      <c r="C450" s="99"/>
      <c r="D450" s="99"/>
      <c r="E450" s="99"/>
      <c r="F450" s="99"/>
      <c r="G450" s="99"/>
      <c r="H450" s="100"/>
      <c r="I450" s="100"/>
      <c r="K450" s="100"/>
      <c r="L450" s="100"/>
    </row>
    <row r="451" spans="1:12" ht="15">
      <c r="A451" s="103"/>
      <c r="B451" s="103"/>
      <c r="C451" s="99"/>
      <c r="D451" s="99"/>
      <c r="E451" s="99"/>
      <c r="F451" s="99"/>
      <c r="G451" s="99"/>
      <c r="H451" s="132"/>
      <c r="I451" s="132"/>
      <c r="K451" s="132"/>
      <c r="L451" s="132"/>
    </row>
    <row r="452" spans="1:12" ht="14.25">
      <c r="A452" s="136"/>
      <c r="B452" s="136"/>
      <c r="C452" s="133"/>
      <c r="D452" s="133"/>
      <c r="E452" s="133"/>
      <c r="F452" s="133"/>
      <c r="G452" s="133"/>
      <c r="H452" s="137"/>
      <c r="I452" s="137"/>
      <c r="K452" s="137"/>
      <c r="L452" s="137"/>
    </row>
    <row r="453" spans="1:12" ht="15">
      <c r="A453" s="101"/>
      <c r="B453" s="101"/>
      <c r="C453" s="133"/>
      <c r="D453" s="133"/>
      <c r="E453" s="133"/>
      <c r="F453" s="133"/>
      <c r="G453" s="133"/>
      <c r="H453" s="137"/>
      <c r="I453" s="137"/>
      <c r="K453" s="137"/>
      <c r="L453" s="137"/>
    </row>
    <row r="454" spans="1:12" ht="15">
      <c r="A454" s="101"/>
      <c r="B454" s="101"/>
      <c r="C454" s="133"/>
      <c r="D454" s="133"/>
      <c r="E454" s="133"/>
      <c r="F454" s="133"/>
      <c r="G454" s="133"/>
      <c r="H454" s="137"/>
      <c r="I454" s="137"/>
      <c r="K454" s="137"/>
      <c r="L454" s="137"/>
    </row>
    <row r="455" spans="1:12" ht="15">
      <c r="A455" s="101"/>
      <c r="B455" s="101"/>
      <c r="C455" s="99"/>
      <c r="D455" s="99"/>
      <c r="E455" s="99"/>
      <c r="F455" s="99"/>
      <c r="G455" s="99"/>
      <c r="H455" s="100"/>
      <c r="I455" s="100"/>
      <c r="K455" s="100"/>
      <c r="L455" s="100"/>
    </row>
    <row r="456" spans="1:12" ht="15">
      <c r="A456" s="131"/>
      <c r="B456" s="131"/>
      <c r="C456" s="99"/>
      <c r="D456" s="99"/>
      <c r="E456" s="99"/>
      <c r="F456" s="99"/>
      <c r="G456" s="99"/>
      <c r="H456" s="100"/>
      <c r="I456" s="100"/>
      <c r="K456" s="100"/>
      <c r="L456" s="100"/>
    </row>
    <row r="457" spans="1:12" ht="15">
      <c r="A457" s="103"/>
      <c r="B457" s="103"/>
      <c r="C457" s="99"/>
      <c r="D457" s="99"/>
      <c r="E457" s="99"/>
      <c r="F457" s="99"/>
      <c r="G457" s="99"/>
      <c r="H457" s="100"/>
      <c r="I457" s="100"/>
      <c r="K457" s="100"/>
      <c r="L457" s="100"/>
    </row>
    <row r="458" spans="1:12" ht="15">
      <c r="A458" s="103"/>
      <c r="B458" s="103"/>
      <c r="C458" s="99"/>
      <c r="D458" s="99"/>
      <c r="E458" s="99"/>
      <c r="F458" s="99"/>
      <c r="G458" s="99"/>
      <c r="H458" s="100"/>
      <c r="I458" s="100"/>
      <c r="K458" s="100"/>
      <c r="L458" s="100"/>
    </row>
    <row r="459" spans="1:12" ht="15">
      <c r="A459" s="103"/>
      <c r="B459" s="103"/>
      <c r="C459" s="99"/>
      <c r="D459" s="99"/>
      <c r="E459" s="99"/>
      <c r="F459" s="99"/>
      <c r="G459" s="99"/>
      <c r="H459" s="100"/>
      <c r="I459" s="100"/>
      <c r="K459" s="100"/>
      <c r="L459" s="100"/>
    </row>
    <row r="460" spans="1:12" ht="15">
      <c r="A460" s="103"/>
      <c r="B460" s="103"/>
      <c r="C460" s="99"/>
      <c r="D460" s="99"/>
      <c r="E460" s="99"/>
      <c r="F460" s="99"/>
      <c r="G460" s="99"/>
      <c r="H460" s="100"/>
      <c r="I460" s="100"/>
      <c r="K460" s="100"/>
      <c r="L460" s="100"/>
    </row>
    <row r="461" spans="1:12" ht="15">
      <c r="A461" s="103"/>
      <c r="B461" s="103"/>
      <c r="C461" s="99"/>
      <c r="D461" s="99"/>
      <c r="E461" s="99"/>
      <c r="F461" s="99"/>
      <c r="G461" s="99"/>
      <c r="H461" s="100"/>
      <c r="I461" s="100"/>
      <c r="K461" s="100"/>
      <c r="L461" s="100"/>
    </row>
    <row r="462" spans="1:12" ht="15">
      <c r="A462" s="103"/>
      <c r="B462" s="103"/>
      <c r="C462" s="99"/>
      <c r="D462" s="99"/>
      <c r="E462" s="99"/>
      <c r="F462" s="99"/>
      <c r="G462" s="99"/>
      <c r="H462" s="100"/>
      <c r="I462" s="100"/>
      <c r="K462" s="100"/>
      <c r="L462" s="100"/>
    </row>
    <row r="463" spans="1:12" ht="15">
      <c r="A463" s="103"/>
      <c r="B463" s="103"/>
      <c r="C463" s="99"/>
      <c r="D463" s="99"/>
      <c r="E463" s="99"/>
      <c r="F463" s="99"/>
      <c r="G463" s="99"/>
      <c r="H463" s="100"/>
      <c r="I463" s="100"/>
      <c r="K463" s="100"/>
      <c r="L463" s="100"/>
    </row>
    <row r="464" spans="1:12" ht="15">
      <c r="A464" s="103"/>
      <c r="B464" s="103"/>
      <c r="C464" s="99"/>
      <c r="D464" s="99"/>
      <c r="E464" s="99"/>
      <c r="F464" s="99"/>
      <c r="G464" s="99"/>
      <c r="H464" s="100"/>
      <c r="I464" s="100"/>
      <c r="K464" s="100"/>
      <c r="L464" s="100"/>
    </row>
    <row r="465" spans="1:12" ht="15">
      <c r="A465" s="103"/>
      <c r="B465" s="103"/>
      <c r="C465" s="99"/>
      <c r="D465" s="99"/>
      <c r="E465" s="99"/>
      <c r="F465" s="99"/>
      <c r="G465" s="99"/>
      <c r="H465" s="100"/>
      <c r="I465" s="100"/>
      <c r="K465" s="100"/>
      <c r="L465" s="100"/>
    </row>
    <row r="466" spans="1:12" ht="15">
      <c r="A466" s="103"/>
      <c r="B466" s="103"/>
      <c r="C466" s="99"/>
      <c r="D466" s="99"/>
      <c r="E466" s="99"/>
      <c r="F466" s="99"/>
      <c r="G466" s="99"/>
      <c r="H466" s="100"/>
      <c r="I466" s="100"/>
      <c r="K466" s="100"/>
      <c r="L466" s="100"/>
    </row>
    <row r="467" spans="1:12" ht="15">
      <c r="A467" s="103"/>
      <c r="B467" s="103"/>
      <c r="C467" s="99"/>
      <c r="D467" s="99"/>
      <c r="E467" s="99"/>
      <c r="F467" s="99"/>
      <c r="G467" s="99"/>
      <c r="H467" s="100"/>
      <c r="I467" s="100"/>
      <c r="K467" s="100"/>
      <c r="L467" s="100"/>
    </row>
    <row r="468" spans="1:12" ht="15">
      <c r="A468" s="103"/>
      <c r="B468" s="103"/>
      <c r="C468" s="99"/>
      <c r="D468" s="99"/>
      <c r="E468" s="99"/>
      <c r="F468" s="99"/>
      <c r="G468" s="99"/>
      <c r="H468" s="100"/>
      <c r="I468" s="100"/>
      <c r="K468" s="100"/>
      <c r="L468" s="100"/>
    </row>
    <row r="469" spans="1:12" ht="15">
      <c r="A469" s="103"/>
      <c r="B469" s="103"/>
      <c r="C469" s="99"/>
      <c r="D469" s="99"/>
      <c r="E469" s="99"/>
      <c r="F469" s="99"/>
      <c r="G469" s="99"/>
      <c r="H469" s="100"/>
      <c r="I469" s="100"/>
      <c r="K469" s="100"/>
      <c r="L469" s="100"/>
    </row>
    <row r="470" spans="1:12" ht="15">
      <c r="A470" s="103"/>
      <c r="B470" s="103"/>
      <c r="C470" s="99"/>
      <c r="D470" s="99"/>
      <c r="E470" s="99"/>
      <c r="F470" s="99"/>
      <c r="G470" s="99"/>
      <c r="H470" s="100"/>
      <c r="I470" s="100"/>
      <c r="K470" s="100"/>
      <c r="L470" s="100"/>
    </row>
    <row r="471" spans="1:12" ht="15">
      <c r="A471" s="103"/>
      <c r="B471" s="103"/>
      <c r="C471" s="99"/>
      <c r="D471" s="99"/>
      <c r="E471" s="99"/>
      <c r="F471" s="99"/>
      <c r="G471" s="99"/>
      <c r="H471" s="100"/>
      <c r="I471" s="100"/>
      <c r="K471" s="100"/>
      <c r="L471" s="100"/>
    </row>
    <row r="472" spans="1:12" ht="15">
      <c r="A472" s="103"/>
      <c r="B472" s="103"/>
      <c r="C472" s="99"/>
      <c r="D472" s="99"/>
      <c r="E472" s="99"/>
      <c r="F472" s="99"/>
      <c r="G472" s="99"/>
      <c r="H472" s="100"/>
      <c r="I472" s="100"/>
      <c r="K472" s="100"/>
      <c r="L472" s="100"/>
    </row>
    <row r="473" spans="1:12" ht="15">
      <c r="A473" s="103"/>
      <c r="B473" s="103"/>
      <c r="C473" s="99"/>
      <c r="D473" s="99"/>
      <c r="E473" s="99"/>
      <c r="F473" s="99"/>
      <c r="G473" s="99"/>
      <c r="H473" s="100"/>
      <c r="I473" s="100"/>
      <c r="K473" s="100"/>
      <c r="L473" s="100"/>
    </row>
    <row r="474" spans="1:12" ht="15">
      <c r="A474" s="101"/>
      <c r="B474" s="101"/>
      <c r="C474" s="133"/>
      <c r="D474" s="133"/>
      <c r="E474" s="133"/>
      <c r="F474" s="133"/>
      <c r="G474" s="133"/>
      <c r="H474" s="137"/>
      <c r="I474" s="137"/>
      <c r="K474" s="137"/>
      <c r="L474" s="137"/>
    </row>
    <row r="475" spans="1:12" ht="15">
      <c r="A475" s="102"/>
      <c r="B475" s="102"/>
      <c r="C475" s="99"/>
      <c r="D475" s="99"/>
      <c r="E475" s="99"/>
      <c r="F475" s="99"/>
      <c r="G475" s="99"/>
      <c r="H475" s="100"/>
      <c r="I475" s="100"/>
      <c r="K475" s="100"/>
      <c r="L475" s="100"/>
    </row>
    <row r="476" spans="1:12" ht="15">
      <c r="A476" s="103"/>
      <c r="B476" s="103"/>
      <c r="C476" s="99"/>
      <c r="D476" s="99"/>
      <c r="E476" s="99"/>
      <c r="F476" s="99"/>
      <c r="G476" s="99"/>
      <c r="H476" s="100"/>
      <c r="I476" s="100"/>
      <c r="K476" s="100"/>
      <c r="L476" s="100"/>
    </row>
    <row r="477" spans="1:12" ht="15">
      <c r="A477" s="103"/>
      <c r="B477" s="103"/>
      <c r="C477" s="99"/>
      <c r="D477" s="99"/>
      <c r="E477" s="99"/>
      <c r="F477" s="99"/>
      <c r="G477" s="99"/>
      <c r="H477" s="100"/>
      <c r="I477" s="100"/>
      <c r="K477" s="100"/>
      <c r="L477" s="100"/>
    </row>
    <row r="478" spans="1:12" ht="14.25">
      <c r="A478" s="136"/>
      <c r="B478" s="136"/>
      <c r="C478" s="133"/>
      <c r="D478" s="133"/>
      <c r="E478" s="133"/>
      <c r="F478" s="133"/>
      <c r="G478" s="133"/>
      <c r="H478" s="134"/>
      <c r="I478" s="134"/>
      <c r="K478" s="134"/>
      <c r="L478" s="134"/>
    </row>
    <row r="479" spans="1:12" ht="15">
      <c r="A479" s="101"/>
      <c r="B479" s="101"/>
      <c r="C479" s="99"/>
      <c r="D479" s="99"/>
      <c r="E479" s="99"/>
      <c r="F479" s="99"/>
      <c r="G479" s="99"/>
      <c r="H479" s="132"/>
      <c r="I479" s="132"/>
      <c r="K479" s="132"/>
      <c r="L479" s="132"/>
    </row>
    <row r="480" spans="1:12" ht="15">
      <c r="A480" s="103"/>
      <c r="B480" s="103"/>
      <c r="C480" s="99"/>
      <c r="D480" s="99"/>
      <c r="E480" s="99"/>
      <c r="F480" s="99"/>
      <c r="G480" s="99"/>
      <c r="H480" s="132"/>
      <c r="I480" s="132"/>
      <c r="K480" s="132"/>
      <c r="L480" s="132"/>
    </row>
    <row r="481" spans="1:12" ht="15">
      <c r="A481" s="131"/>
      <c r="B481" s="131"/>
      <c r="C481" s="99"/>
      <c r="D481" s="99"/>
      <c r="E481" s="99"/>
      <c r="F481" s="99"/>
      <c r="G481" s="99"/>
      <c r="H481" s="132"/>
      <c r="I481" s="132"/>
      <c r="K481" s="132"/>
      <c r="L481" s="132"/>
    </row>
    <row r="482" spans="1:12" ht="15">
      <c r="A482" s="131"/>
      <c r="B482" s="131"/>
      <c r="C482" s="99"/>
      <c r="D482" s="99"/>
      <c r="E482" s="99"/>
      <c r="F482" s="99"/>
      <c r="G482" s="99"/>
      <c r="H482" s="132"/>
      <c r="I482" s="132"/>
      <c r="K482" s="132"/>
      <c r="L482" s="132"/>
    </row>
    <row r="483" spans="1:12" ht="15">
      <c r="A483" s="131"/>
      <c r="B483" s="131"/>
      <c r="C483" s="99"/>
      <c r="D483" s="99"/>
      <c r="E483" s="99"/>
      <c r="F483" s="99"/>
      <c r="G483" s="99"/>
      <c r="H483" s="132"/>
      <c r="I483" s="132"/>
      <c r="K483" s="132"/>
      <c r="L483" s="132"/>
    </row>
    <row r="484" spans="1:12" ht="15">
      <c r="A484" s="131"/>
      <c r="B484" s="131"/>
      <c r="C484" s="99"/>
      <c r="D484" s="99"/>
      <c r="E484" s="99"/>
      <c r="F484" s="99"/>
      <c r="G484" s="99"/>
      <c r="H484" s="132"/>
      <c r="I484" s="132"/>
      <c r="K484" s="132"/>
      <c r="L484" s="132"/>
    </row>
    <row r="485" spans="1:12" s="6" customFormat="1" ht="15">
      <c r="A485" s="143"/>
      <c r="B485" s="143"/>
      <c r="C485" s="99"/>
      <c r="D485" s="144"/>
      <c r="E485" s="144"/>
      <c r="F485" s="144"/>
      <c r="G485" s="99"/>
      <c r="H485" s="145"/>
      <c r="I485" s="145"/>
      <c r="K485" s="145"/>
      <c r="L485" s="145"/>
    </row>
    <row r="486" spans="1:12" s="6" customFormat="1" ht="15">
      <c r="A486" s="143"/>
      <c r="B486" s="143"/>
      <c r="C486" s="99"/>
      <c r="D486" s="144"/>
      <c r="E486" s="144"/>
      <c r="F486" s="144"/>
      <c r="G486" s="99"/>
      <c r="H486" s="145"/>
      <c r="I486" s="145"/>
      <c r="K486" s="145"/>
      <c r="L486" s="145"/>
    </row>
    <row r="487" spans="1:12" s="6" customFormat="1" ht="15">
      <c r="A487" s="146"/>
      <c r="B487" s="146"/>
      <c r="C487" s="99"/>
      <c r="D487" s="144"/>
      <c r="E487" s="144"/>
      <c r="F487" s="144"/>
      <c r="G487" s="99"/>
      <c r="H487" s="145"/>
      <c r="I487" s="145"/>
      <c r="K487" s="145"/>
      <c r="L487" s="145"/>
    </row>
    <row r="488" spans="1:12" s="6" customFormat="1" ht="15">
      <c r="A488" s="146"/>
      <c r="B488" s="146"/>
      <c r="C488" s="99"/>
      <c r="D488" s="144"/>
      <c r="E488" s="144"/>
      <c r="F488" s="144"/>
      <c r="G488" s="99"/>
      <c r="H488" s="145"/>
      <c r="I488" s="145"/>
      <c r="K488" s="145"/>
      <c r="L488" s="145"/>
    </row>
    <row r="489" spans="1:12" s="6" customFormat="1" ht="15">
      <c r="A489" s="147"/>
      <c r="B489" s="147"/>
      <c r="C489" s="99"/>
      <c r="D489" s="144"/>
      <c r="E489" s="144"/>
      <c r="F489" s="144"/>
      <c r="G489" s="99"/>
      <c r="H489" s="145"/>
      <c r="I489" s="145"/>
      <c r="K489" s="145"/>
      <c r="L489" s="145"/>
    </row>
    <row r="490" spans="1:12" s="6" customFormat="1" ht="15">
      <c r="A490" s="147"/>
      <c r="B490" s="147"/>
      <c r="C490" s="99"/>
      <c r="D490" s="144"/>
      <c r="E490" s="144"/>
      <c r="F490" s="144"/>
      <c r="G490" s="99"/>
      <c r="H490" s="145"/>
      <c r="I490" s="145"/>
      <c r="K490" s="145"/>
      <c r="L490" s="145"/>
    </row>
    <row r="491" spans="1:12" s="6" customFormat="1" ht="15">
      <c r="A491" s="148"/>
      <c r="B491" s="148"/>
      <c r="C491" s="99"/>
      <c r="D491" s="144"/>
      <c r="E491" s="144"/>
      <c r="F491" s="144"/>
      <c r="G491" s="99"/>
      <c r="H491" s="149"/>
      <c r="I491" s="149"/>
      <c r="K491" s="149"/>
      <c r="L491" s="149"/>
    </row>
    <row r="492" spans="1:12" s="6" customFormat="1" ht="15">
      <c r="A492" s="147"/>
      <c r="B492" s="147"/>
      <c r="C492" s="99"/>
      <c r="D492" s="144"/>
      <c r="E492" s="144"/>
      <c r="F492" s="144"/>
      <c r="G492" s="99"/>
      <c r="H492" s="149"/>
      <c r="I492" s="149"/>
      <c r="K492" s="149"/>
      <c r="L492" s="149"/>
    </row>
    <row r="493" spans="1:12" s="6" customFormat="1" ht="15">
      <c r="A493" s="147"/>
      <c r="B493" s="147"/>
      <c r="C493" s="99"/>
      <c r="D493" s="144"/>
      <c r="E493" s="144"/>
      <c r="F493" s="144"/>
      <c r="G493" s="99"/>
      <c r="H493" s="149"/>
      <c r="I493" s="149"/>
      <c r="K493" s="149"/>
      <c r="L493" s="149"/>
    </row>
    <row r="494" spans="1:12" s="6" customFormat="1" ht="15">
      <c r="A494" s="147"/>
      <c r="B494" s="147"/>
      <c r="C494" s="99"/>
      <c r="D494" s="144"/>
      <c r="E494" s="144"/>
      <c r="F494" s="144"/>
      <c r="G494" s="99"/>
      <c r="H494" s="149"/>
      <c r="I494" s="149"/>
      <c r="K494" s="149"/>
      <c r="L494" s="149"/>
    </row>
    <row r="495" spans="1:12" s="6" customFormat="1" ht="15">
      <c r="A495" s="147"/>
      <c r="B495" s="147"/>
      <c r="C495" s="99"/>
      <c r="D495" s="144"/>
      <c r="E495" s="144"/>
      <c r="F495" s="144"/>
      <c r="G495" s="99"/>
      <c r="H495" s="145"/>
      <c r="I495" s="145"/>
      <c r="K495" s="145"/>
      <c r="L495" s="145"/>
    </row>
    <row r="496" spans="1:12" s="6" customFormat="1" ht="15">
      <c r="A496" s="147"/>
      <c r="B496" s="147"/>
      <c r="C496" s="99"/>
      <c r="D496" s="144"/>
      <c r="E496" s="144"/>
      <c r="F496" s="144"/>
      <c r="G496" s="99"/>
      <c r="H496" s="149"/>
      <c r="I496" s="149"/>
      <c r="K496" s="149"/>
      <c r="L496" s="149"/>
    </row>
    <row r="497" spans="1:12" s="6" customFormat="1" ht="15">
      <c r="A497" s="147"/>
      <c r="B497" s="147"/>
      <c r="C497" s="99"/>
      <c r="D497" s="144"/>
      <c r="E497" s="144"/>
      <c r="F497" s="144"/>
      <c r="G497" s="99"/>
      <c r="H497" s="149"/>
      <c r="I497" s="149"/>
      <c r="K497" s="149"/>
      <c r="L497" s="149"/>
    </row>
    <row r="498" spans="1:12" s="4" customFormat="1" ht="14.25">
      <c r="A498" s="98"/>
      <c r="B498" s="98"/>
      <c r="C498" s="133"/>
      <c r="D498" s="133"/>
      <c r="E498" s="133"/>
      <c r="F498" s="133"/>
      <c r="G498" s="133"/>
      <c r="H498" s="137"/>
      <c r="I498" s="137"/>
      <c r="K498" s="137"/>
      <c r="L498" s="137"/>
    </row>
    <row r="499" spans="1:12" ht="14.25">
      <c r="A499" s="136"/>
      <c r="B499" s="136"/>
      <c r="C499" s="133"/>
      <c r="D499" s="133"/>
      <c r="E499" s="133"/>
      <c r="F499" s="133"/>
      <c r="G499" s="133"/>
      <c r="H499" s="137"/>
      <c r="I499" s="137"/>
      <c r="K499" s="137"/>
      <c r="L499" s="137"/>
    </row>
    <row r="500" spans="1:12" ht="15">
      <c r="A500" s="101"/>
      <c r="B500" s="101"/>
      <c r="C500" s="133"/>
      <c r="D500" s="133"/>
      <c r="E500" s="133"/>
      <c r="F500" s="150"/>
      <c r="G500" s="133"/>
      <c r="H500" s="137"/>
      <c r="I500" s="137"/>
      <c r="K500" s="137"/>
      <c r="L500" s="137"/>
    </row>
    <row r="501" spans="1:12" ht="15">
      <c r="A501" s="101"/>
      <c r="B501" s="101"/>
      <c r="C501" s="99"/>
      <c r="D501" s="99"/>
      <c r="E501" s="99"/>
      <c r="F501" s="151"/>
      <c r="G501" s="99"/>
      <c r="H501" s="100"/>
      <c r="I501" s="100"/>
      <c r="K501" s="100"/>
      <c r="L501" s="100"/>
    </row>
    <row r="502" spans="1:12" ht="15">
      <c r="A502" s="102"/>
      <c r="B502" s="102"/>
      <c r="C502" s="99"/>
      <c r="D502" s="99"/>
      <c r="E502" s="99"/>
      <c r="F502" s="151"/>
      <c r="G502" s="99"/>
      <c r="H502" s="100"/>
      <c r="I502" s="100"/>
      <c r="K502" s="100"/>
      <c r="L502" s="100"/>
    </row>
    <row r="503" spans="1:12" ht="14.25">
      <c r="A503" s="136"/>
      <c r="B503" s="136"/>
      <c r="C503" s="133"/>
      <c r="D503" s="133"/>
      <c r="E503" s="133"/>
      <c r="F503" s="133"/>
      <c r="G503" s="133"/>
      <c r="H503" s="137"/>
      <c r="I503" s="137"/>
      <c r="K503" s="137"/>
      <c r="L503" s="137"/>
    </row>
    <row r="504" spans="1:12" ht="14.25">
      <c r="A504" s="136"/>
      <c r="B504" s="136"/>
      <c r="C504" s="133"/>
      <c r="D504" s="133"/>
      <c r="E504" s="133"/>
      <c r="F504" s="133"/>
      <c r="G504" s="133"/>
      <c r="H504" s="137"/>
      <c r="I504" s="137"/>
      <c r="K504" s="137"/>
      <c r="L504" s="137"/>
    </row>
    <row r="505" spans="1:12" ht="15">
      <c r="A505" s="101"/>
      <c r="B505" s="101"/>
      <c r="C505" s="99"/>
      <c r="D505" s="99"/>
      <c r="E505" s="99"/>
      <c r="F505" s="99"/>
      <c r="G505" s="99"/>
      <c r="H505" s="100"/>
      <c r="I505" s="100"/>
      <c r="K505" s="100"/>
      <c r="L505" s="100"/>
    </row>
    <row r="506" spans="1:12" ht="15">
      <c r="A506" s="101"/>
      <c r="B506" s="101"/>
      <c r="C506" s="99"/>
      <c r="D506" s="99"/>
      <c r="E506" s="99"/>
      <c r="F506" s="99"/>
      <c r="G506" s="99"/>
      <c r="H506" s="100"/>
      <c r="I506" s="100"/>
      <c r="K506" s="100"/>
      <c r="L506" s="100"/>
    </row>
    <row r="507" spans="1:12" ht="15">
      <c r="A507" s="102"/>
      <c r="B507" s="102"/>
      <c r="C507" s="99"/>
      <c r="D507" s="99"/>
      <c r="E507" s="99"/>
      <c r="F507" s="99"/>
      <c r="G507" s="99"/>
      <c r="H507" s="100"/>
      <c r="I507" s="100"/>
      <c r="K507" s="100"/>
      <c r="L507" s="100"/>
    </row>
    <row r="508" spans="1:12" ht="14.25">
      <c r="A508" s="98"/>
      <c r="B508" s="98"/>
      <c r="C508" s="133"/>
      <c r="D508" s="133"/>
      <c r="E508" s="133"/>
      <c r="F508" s="152"/>
      <c r="G508" s="133"/>
      <c r="H508" s="137"/>
      <c r="I508" s="137"/>
      <c r="K508" s="137"/>
      <c r="L508" s="137"/>
    </row>
    <row r="509" spans="1:12" ht="14.25">
      <c r="A509" s="98"/>
      <c r="B509" s="98"/>
      <c r="C509" s="133"/>
      <c r="D509" s="133"/>
      <c r="E509" s="133"/>
      <c r="F509" s="133"/>
      <c r="G509" s="133"/>
      <c r="H509" s="137"/>
      <c r="I509" s="137"/>
      <c r="K509" s="137"/>
      <c r="L509" s="137"/>
    </row>
    <row r="510" spans="1:12" ht="14.25">
      <c r="A510" s="98"/>
      <c r="B510" s="98"/>
      <c r="C510" s="133"/>
      <c r="D510" s="133"/>
      <c r="E510" s="133"/>
      <c r="F510" s="133"/>
      <c r="G510" s="133"/>
      <c r="H510" s="137"/>
      <c r="I510" s="137"/>
      <c r="K510" s="137"/>
      <c r="L510" s="137"/>
    </row>
    <row r="511" spans="1:12" ht="15">
      <c r="A511" s="101"/>
      <c r="B511" s="101"/>
      <c r="C511" s="99"/>
      <c r="D511" s="99"/>
      <c r="E511" s="99"/>
      <c r="F511" s="99"/>
      <c r="G511" s="99"/>
      <c r="H511" s="100"/>
      <c r="I511" s="100"/>
      <c r="K511" s="100"/>
      <c r="L511" s="100"/>
    </row>
    <row r="512" spans="1:12" ht="15">
      <c r="A512" s="102"/>
      <c r="B512" s="102"/>
      <c r="C512" s="99"/>
      <c r="D512" s="99"/>
      <c r="E512" s="99"/>
      <c r="F512" s="99"/>
      <c r="G512" s="99"/>
      <c r="H512" s="100"/>
      <c r="I512" s="100"/>
      <c r="K512" s="100"/>
      <c r="L512" s="100"/>
    </row>
    <row r="513" spans="1:12" ht="15">
      <c r="A513" s="103"/>
      <c r="B513" s="103"/>
      <c r="C513" s="99"/>
      <c r="D513" s="99"/>
      <c r="E513" s="99"/>
      <c r="F513" s="99"/>
      <c r="G513" s="99"/>
      <c r="H513" s="100"/>
      <c r="I513" s="100"/>
      <c r="K513" s="100"/>
      <c r="L513" s="100"/>
    </row>
    <row r="514" spans="1:12" ht="15">
      <c r="A514" s="103"/>
      <c r="B514" s="103"/>
      <c r="C514" s="99"/>
      <c r="D514" s="99"/>
      <c r="E514" s="99"/>
      <c r="F514" s="99"/>
      <c r="G514" s="99"/>
      <c r="H514" s="100"/>
      <c r="I514" s="100"/>
      <c r="K514" s="100"/>
      <c r="L514" s="100"/>
    </row>
    <row r="515" spans="1:12" ht="15">
      <c r="A515" s="103"/>
      <c r="B515" s="103"/>
      <c r="C515" s="99"/>
      <c r="D515" s="99"/>
      <c r="E515" s="99"/>
      <c r="F515" s="99"/>
      <c r="G515" s="99"/>
      <c r="H515" s="100"/>
      <c r="I515" s="100"/>
      <c r="K515" s="100"/>
      <c r="L515" s="100"/>
    </row>
    <row r="516" spans="1:12" ht="15">
      <c r="A516" s="138"/>
      <c r="B516" s="138"/>
      <c r="C516" s="99"/>
      <c r="D516" s="99"/>
      <c r="E516" s="99"/>
      <c r="F516" s="99"/>
      <c r="G516" s="99"/>
      <c r="H516" s="100"/>
      <c r="I516" s="100"/>
      <c r="K516" s="100"/>
      <c r="L516" s="100"/>
    </row>
    <row r="517" spans="1:12" ht="15">
      <c r="A517" s="103"/>
      <c r="B517" s="103"/>
      <c r="C517" s="99"/>
      <c r="D517" s="99"/>
      <c r="E517" s="99"/>
      <c r="F517" s="99"/>
      <c r="G517" s="99"/>
      <c r="H517" s="100"/>
      <c r="I517" s="100"/>
      <c r="K517" s="100"/>
      <c r="L517" s="100"/>
    </row>
    <row r="518" spans="1:12" ht="15">
      <c r="A518" s="103"/>
      <c r="B518" s="103"/>
      <c r="C518" s="99"/>
      <c r="D518" s="99"/>
      <c r="E518" s="99"/>
      <c r="F518" s="99"/>
      <c r="G518" s="99"/>
      <c r="H518" s="100"/>
      <c r="I518" s="100"/>
      <c r="K518" s="100"/>
      <c r="L518" s="100"/>
    </row>
    <row r="519" spans="1:12" ht="15">
      <c r="A519" s="103"/>
      <c r="B519" s="103"/>
      <c r="C519" s="99"/>
      <c r="D519" s="99"/>
      <c r="E519" s="99"/>
      <c r="F519" s="99"/>
      <c r="G519" s="99"/>
      <c r="H519" s="100"/>
      <c r="I519" s="100"/>
      <c r="K519" s="100"/>
      <c r="L519" s="100"/>
    </row>
    <row r="520" spans="1:12" s="4" customFormat="1" ht="15">
      <c r="A520" s="98"/>
      <c r="B520" s="98"/>
      <c r="C520" s="99"/>
      <c r="D520" s="99"/>
      <c r="E520" s="99"/>
      <c r="F520" s="99"/>
      <c r="G520" s="99"/>
      <c r="H520" s="100"/>
      <c r="I520" s="100"/>
      <c r="K520" s="100"/>
      <c r="L520" s="100"/>
    </row>
    <row r="521" spans="1:12" s="4" customFormat="1" ht="15">
      <c r="A521" s="101"/>
      <c r="B521" s="101"/>
      <c r="C521" s="99"/>
      <c r="D521" s="99"/>
      <c r="E521" s="99"/>
      <c r="F521" s="153"/>
      <c r="G521" s="99"/>
      <c r="H521" s="100"/>
      <c r="I521" s="100"/>
      <c r="K521" s="100"/>
      <c r="L521" s="100"/>
    </row>
    <row r="522" spans="1:12" s="4" customFormat="1" ht="15">
      <c r="A522" s="102"/>
      <c r="B522" s="102"/>
      <c r="C522" s="99"/>
      <c r="D522" s="99"/>
      <c r="E522" s="99"/>
      <c r="F522" s="99"/>
      <c r="G522" s="99"/>
      <c r="H522" s="100"/>
      <c r="I522" s="100"/>
      <c r="K522" s="100"/>
      <c r="L522" s="100"/>
    </row>
    <row r="523" spans="1:12" s="4" customFormat="1" ht="15">
      <c r="A523" s="103"/>
      <c r="B523" s="103"/>
      <c r="C523" s="99"/>
      <c r="D523" s="99"/>
      <c r="E523" s="99"/>
      <c r="F523" s="99"/>
      <c r="G523" s="99"/>
      <c r="H523" s="100"/>
      <c r="I523" s="100"/>
      <c r="K523" s="100"/>
      <c r="L523" s="100"/>
    </row>
    <row r="524" spans="1:12" s="4" customFormat="1" ht="15">
      <c r="A524" s="103"/>
      <c r="B524" s="103"/>
      <c r="C524" s="99"/>
      <c r="D524" s="99"/>
      <c r="E524" s="99"/>
      <c r="F524" s="99"/>
      <c r="G524" s="99"/>
      <c r="H524" s="100"/>
      <c r="I524" s="100"/>
      <c r="K524" s="100"/>
      <c r="L524" s="100"/>
    </row>
    <row r="525" spans="1:12" s="4" customFormat="1" ht="15">
      <c r="A525" s="103"/>
      <c r="B525" s="103"/>
      <c r="C525" s="99"/>
      <c r="D525" s="99"/>
      <c r="E525" s="99"/>
      <c r="F525" s="99"/>
      <c r="G525" s="99"/>
      <c r="H525" s="100"/>
      <c r="I525" s="100"/>
      <c r="K525" s="100"/>
      <c r="L525" s="100"/>
    </row>
    <row r="526" spans="1:12" ht="15">
      <c r="A526" s="105"/>
      <c r="B526" s="105"/>
      <c r="C526" s="105"/>
      <c r="D526" s="154"/>
      <c r="E526" s="154"/>
      <c r="F526" s="105"/>
      <c r="G526" s="105"/>
      <c r="H526" s="155"/>
      <c r="I526" s="155"/>
      <c r="K526" s="155"/>
      <c r="L526" s="155"/>
    </row>
    <row r="527" spans="1:12" ht="15">
      <c r="A527" s="105"/>
      <c r="B527" s="105"/>
      <c r="C527" s="105"/>
      <c r="D527" s="154"/>
      <c r="E527" s="154"/>
      <c r="F527" s="105"/>
      <c r="G527" s="105"/>
      <c r="H527" s="155"/>
      <c r="I527" s="155"/>
      <c r="K527" s="155"/>
      <c r="L527" s="155"/>
    </row>
    <row r="528" spans="1:12" ht="15">
      <c r="A528" s="105"/>
      <c r="B528" s="105"/>
      <c r="C528" s="105"/>
      <c r="D528" s="154"/>
      <c r="E528" s="154"/>
      <c r="F528" s="105"/>
      <c r="G528" s="105"/>
      <c r="H528" s="156"/>
      <c r="I528" s="156"/>
      <c r="K528" s="156"/>
      <c r="L528" s="156"/>
    </row>
    <row r="529" spans="1:12" ht="15">
      <c r="A529" s="105"/>
      <c r="B529" s="105"/>
      <c r="C529" s="105"/>
      <c r="D529" s="154"/>
      <c r="E529" s="154"/>
      <c r="F529" s="105"/>
      <c r="G529" s="105"/>
      <c r="H529" s="155"/>
      <c r="I529" s="155"/>
      <c r="K529" s="155"/>
      <c r="L529" s="155"/>
    </row>
    <row r="530" spans="1:12" ht="15">
      <c r="A530" s="105"/>
      <c r="B530" s="105"/>
      <c r="C530" s="105"/>
      <c r="D530" s="154"/>
      <c r="E530" s="154"/>
      <c r="F530" s="105"/>
      <c r="G530" s="105"/>
      <c r="H530" s="155"/>
      <c r="I530" s="155"/>
      <c r="K530" s="155"/>
      <c r="L530" s="155"/>
    </row>
    <row r="531" spans="1:12" ht="15">
      <c r="A531" s="105"/>
      <c r="B531" s="105"/>
      <c r="C531" s="105"/>
      <c r="D531" s="154"/>
      <c r="E531" s="154"/>
      <c r="F531" s="105"/>
      <c r="G531" s="105"/>
      <c r="H531" s="155"/>
      <c r="I531" s="155"/>
      <c r="K531" s="155"/>
      <c r="L531" s="155"/>
    </row>
    <row r="532" spans="1:12" ht="12.75">
      <c r="A532" s="106"/>
      <c r="B532" s="106"/>
      <c r="C532" s="106"/>
      <c r="D532" s="157"/>
      <c r="E532" s="157"/>
      <c r="F532" s="106"/>
      <c r="G532" s="106"/>
      <c r="H532" s="69"/>
      <c r="I532" s="69"/>
      <c r="K532" s="69"/>
      <c r="L532" s="69"/>
    </row>
    <row r="533" spans="1:12" ht="12.75">
      <c r="A533" s="106"/>
      <c r="B533" s="106"/>
      <c r="C533" s="106"/>
      <c r="D533" s="157"/>
      <c r="E533" s="157"/>
      <c r="F533" s="106"/>
      <c r="G533" s="106"/>
      <c r="H533" s="69"/>
      <c r="I533" s="69"/>
      <c r="K533" s="69"/>
      <c r="L533" s="69"/>
    </row>
    <row r="534" spans="1:12" ht="12.75">
      <c r="A534" s="106"/>
      <c r="B534" s="106"/>
      <c r="C534" s="106"/>
      <c r="D534" s="157"/>
      <c r="E534" s="157"/>
      <c r="F534" s="106"/>
      <c r="G534" s="106"/>
      <c r="H534" s="69"/>
      <c r="I534" s="69"/>
      <c r="K534" s="69"/>
      <c r="L534" s="69"/>
    </row>
    <row r="535" spans="1:12" ht="12.75">
      <c r="A535" s="106"/>
      <c r="B535" s="106"/>
      <c r="C535" s="106"/>
      <c r="D535" s="157"/>
      <c r="E535" s="157"/>
      <c r="F535" s="106"/>
      <c r="G535" s="106"/>
      <c r="H535" s="69"/>
      <c r="I535" s="69"/>
      <c r="K535" s="69"/>
      <c r="L535" s="69"/>
    </row>
    <row r="536" spans="1:12" ht="12.75">
      <c r="A536" s="106"/>
      <c r="B536" s="106"/>
      <c r="C536" s="106"/>
      <c r="D536" s="157"/>
      <c r="E536" s="157"/>
      <c r="F536" s="106"/>
      <c r="G536" s="106"/>
      <c r="H536" s="69"/>
      <c r="I536" s="69"/>
      <c r="K536" s="69"/>
      <c r="L536" s="69"/>
    </row>
    <row r="537" spans="1:12" ht="12.75">
      <c r="A537" s="106"/>
      <c r="B537" s="106"/>
      <c r="C537" s="106"/>
      <c r="D537" s="157"/>
      <c r="E537" s="157"/>
      <c r="F537" s="106"/>
      <c r="G537" s="106"/>
      <c r="H537" s="69"/>
      <c r="I537" s="69"/>
      <c r="K537" s="69"/>
      <c r="L537" s="69"/>
    </row>
    <row r="538" spans="1:12" ht="12.75">
      <c r="A538" s="106"/>
      <c r="B538" s="106"/>
      <c r="C538" s="106"/>
      <c r="D538" s="157"/>
      <c r="E538" s="157"/>
      <c r="F538" s="106"/>
      <c r="G538" s="106"/>
      <c r="H538" s="69"/>
      <c r="I538" s="69"/>
      <c r="K538" s="69"/>
      <c r="L538" s="69"/>
    </row>
    <row r="539" spans="1:12" ht="12.75">
      <c r="A539" s="106"/>
      <c r="B539" s="106"/>
      <c r="C539" s="106"/>
      <c r="D539" s="157"/>
      <c r="E539" s="157"/>
      <c r="F539" s="106"/>
      <c r="G539" s="106"/>
      <c r="H539" s="69"/>
      <c r="I539" s="69"/>
      <c r="K539" s="69"/>
      <c r="L539" s="69"/>
    </row>
    <row r="540" spans="1:12" ht="12.75">
      <c r="A540" s="106"/>
      <c r="B540" s="106"/>
      <c r="C540" s="106"/>
      <c r="D540" s="157"/>
      <c r="E540" s="157"/>
      <c r="F540" s="106"/>
      <c r="G540" s="106"/>
      <c r="H540" s="69"/>
      <c r="I540" s="69"/>
      <c r="K540" s="69"/>
      <c r="L540" s="69"/>
    </row>
    <row r="541" spans="1:12" ht="12.75">
      <c r="A541" s="106"/>
      <c r="B541" s="106"/>
      <c r="C541" s="106"/>
      <c r="D541" s="157"/>
      <c r="E541" s="157"/>
      <c r="F541" s="106"/>
      <c r="G541" s="106"/>
      <c r="H541" s="69"/>
      <c r="I541" s="69"/>
      <c r="K541" s="69"/>
      <c r="L541" s="69"/>
    </row>
    <row r="542" spans="1:12" ht="12.75">
      <c r="A542" s="106"/>
      <c r="B542" s="106"/>
      <c r="C542" s="106"/>
      <c r="D542" s="157"/>
      <c r="E542" s="157"/>
      <c r="F542" s="106"/>
      <c r="G542" s="106"/>
      <c r="H542" s="69"/>
      <c r="I542" s="69"/>
      <c r="K542" s="69"/>
      <c r="L542" s="69"/>
    </row>
    <row r="543" spans="1:12" ht="12.75">
      <c r="A543" s="106"/>
      <c r="B543" s="106"/>
      <c r="C543" s="106"/>
      <c r="D543" s="157"/>
      <c r="E543" s="157"/>
      <c r="F543" s="106"/>
      <c r="G543" s="106"/>
      <c r="H543" s="69"/>
      <c r="I543" s="69"/>
      <c r="K543" s="69"/>
      <c r="L543" s="69"/>
    </row>
    <row r="544" spans="1:12" ht="12.75">
      <c r="A544" s="106"/>
      <c r="B544" s="106"/>
      <c r="C544" s="106"/>
      <c r="D544" s="157"/>
      <c r="E544" s="157"/>
      <c r="F544" s="106"/>
      <c r="G544" s="106"/>
      <c r="H544" s="69"/>
      <c r="I544" s="69"/>
      <c r="K544" s="69"/>
      <c r="L544" s="69"/>
    </row>
    <row r="545" spans="1:12" ht="12.75">
      <c r="A545" s="106"/>
      <c r="B545" s="106"/>
      <c r="C545" s="106"/>
      <c r="D545" s="157"/>
      <c r="E545" s="157"/>
      <c r="F545" s="106"/>
      <c r="G545" s="106"/>
      <c r="H545" s="69"/>
      <c r="I545" s="69"/>
      <c r="K545" s="69"/>
      <c r="L545" s="69"/>
    </row>
    <row r="546" spans="1:12" ht="12.75">
      <c r="A546" s="106"/>
      <c r="B546" s="106"/>
      <c r="C546" s="106"/>
      <c r="D546" s="157"/>
      <c r="E546" s="157"/>
      <c r="F546" s="106"/>
      <c r="G546" s="106"/>
      <c r="H546" s="69"/>
      <c r="I546" s="69"/>
      <c r="K546" s="69"/>
      <c r="L546" s="69"/>
    </row>
    <row r="547" spans="1:12" ht="12.75">
      <c r="A547" s="106"/>
      <c r="B547" s="106"/>
      <c r="C547" s="106"/>
      <c r="D547" s="157"/>
      <c r="E547" s="157"/>
      <c r="F547" s="106"/>
      <c r="G547" s="106"/>
      <c r="H547" s="69"/>
      <c r="I547" s="69"/>
      <c r="K547" s="69"/>
      <c r="L547" s="69"/>
    </row>
    <row r="548" spans="1:12" ht="12.75">
      <c r="A548" s="106"/>
      <c r="B548" s="106"/>
      <c r="C548" s="106"/>
      <c r="D548" s="157"/>
      <c r="E548" s="157"/>
      <c r="F548" s="106"/>
      <c r="G548" s="106"/>
      <c r="H548" s="69"/>
      <c r="I548" s="69"/>
      <c r="K548" s="69"/>
      <c r="L548" s="69"/>
    </row>
    <row r="549" spans="1:12" ht="12.75">
      <c r="A549" s="106"/>
      <c r="B549" s="106"/>
      <c r="C549" s="106"/>
      <c r="D549" s="157"/>
      <c r="E549" s="157"/>
      <c r="F549" s="106"/>
      <c r="G549" s="106"/>
      <c r="H549" s="69"/>
      <c r="I549" s="69"/>
      <c r="K549" s="69"/>
      <c r="L549" s="69"/>
    </row>
    <row r="550" spans="1:12" ht="12.75">
      <c r="A550" s="106"/>
      <c r="B550" s="106"/>
      <c r="C550" s="106"/>
      <c r="D550" s="157"/>
      <c r="E550" s="157"/>
      <c r="F550" s="106"/>
      <c r="G550" s="106"/>
      <c r="H550" s="69"/>
      <c r="I550" s="69"/>
      <c r="K550" s="69"/>
      <c r="L550" s="69"/>
    </row>
    <row r="551" spans="1:12" ht="12.75">
      <c r="A551" s="106"/>
      <c r="B551" s="106"/>
      <c r="C551" s="106"/>
      <c r="D551" s="157"/>
      <c r="E551" s="157"/>
      <c r="F551" s="106"/>
      <c r="G551" s="106"/>
      <c r="H551" s="69"/>
      <c r="I551" s="69"/>
      <c r="K551" s="69"/>
      <c r="L551" s="69"/>
    </row>
    <row r="552" spans="1:12" ht="12.75">
      <c r="A552" s="106"/>
      <c r="B552" s="106"/>
      <c r="C552" s="106"/>
      <c r="D552" s="157"/>
      <c r="E552" s="157"/>
      <c r="F552" s="106"/>
      <c r="G552" s="106"/>
      <c r="H552" s="69"/>
      <c r="I552" s="69"/>
      <c r="K552" s="69"/>
      <c r="L552" s="69"/>
    </row>
    <row r="553" spans="1:12" ht="12.75">
      <c r="A553" s="106"/>
      <c r="B553" s="106"/>
      <c r="C553" s="106"/>
      <c r="D553" s="157"/>
      <c r="E553" s="157"/>
      <c r="F553" s="106"/>
      <c r="G553" s="106"/>
      <c r="H553" s="69"/>
      <c r="I553" s="69"/>
      <c r="K553" s="69"/>
      <c r="L553" s="69"/>
    </row>
    <row r="554" spans="1:12" ht="12.75">
      <c r="A554" s="106"/>
      <c r="B554" s="106"/>
      <c r="C554" s="106"/>
      <c r="D554" s="157"/>
      <c r="E554" s="157"/>
      <c r="F554" s="106"/>
      <c r="G554" s="106"/>
      <c r="H554" s="69"/>
      <c r="I554" s="69"/>
      <c r="K554" s="69"/>
      <c r="L554" s="69"/>
    </row>
    <row r="555" spans="1:12" ht="12.75">
      <c r="A555" s="106"/>
      <c r="B555" s="106"/>
      <c r="C555" s="106"/>
      <c r="D555" s="157"/>
      <c r="E555" s="157"/>
      <c r="F555" s="106"/>
      <c r="G555" s="106"/>
      <c r="H555" s="69"/>
      <c r="I555" s="69"/>
      <c r="K555" s="69"/>
      <c r="L555" s="69"/>
    </row>
    <row r="556" spans="1:12" ht="12.75">
      <c r="A556" s="4"/>
      <c r="B556" s="4"/>
      <c r="D556" s="158"/>
      <c r="E556" s="158"/>
      <c r="F556" s="4"/>
      <c r="G556" s="4"/>
      <c r="H556" s="159"/>
      <c r="I556" s="159"/>
      <c r="K556" s="159"/>
      <c r="L556" s="159"/>
    </row>
    <row r="557" spans="1:12" ht="12.75">
      <c r="A557" s="4"/>
      <c r="B557" s="4"/>
      <c r="D557" s="158"/>
      <c r="E557" s="158"/>
      <c r="F557" s="4"/>
      <c r="G557" s="4"/>
      <c r="H557" s="159"/>
      <c r="I557" s="159"/>
      <c r="K557" s="159"/>
      <c r="L557" s="159"/>
    </row>
    <row r="558" spans="1:12" ht="12.75">
      <c r="A558" s="4"/>
      <c r="B558" s="4"/>
      <c r="D558" s="158"/>
      <c r="E558" s="158"/>
      <c r="F558" s="4"/>
      <c r="G558" s="4"/>
      <c r="H558" s="159"/>
      <c r="I558" s="159"/>
      <c r="K558" s="159"/>
      <c r="L558" s="159"/>
    </row>
  </sheetData>
  <sheetProtection/>
  <mergeCells count="19">
    <mergeCell ref="D2:I2"/>
    <mergeCell ref="D3:J3"/>
    <mergeCell ref="D4:K4"/>
    <mergeCell ref="D5:J5"/>
    <mergeCell ref="D6:I6"/>
    <mergeCell ref="D16:H16"/>
    <mergeCell ref="D10:I10"/>
    <mergeCell ref="D11:J11"/>
    <mergeCell ref="D12:I12"/>
    <mergeCell ref="D13:I13"/>
    <mergeCell ref="P22:Q22"/>
    <mergeCell ref="H22:H23"/>
    <mergeCell ref="D19:F19"/>
    <mergeCell ref="G19:H19"/>
    <mergeCell ref="A20:I20"/>
    <mergeCell ref="A22:A23"/>
    <mergeCell ref="C22:G22"/>
    <mergeCell ref="N22:O22"/>
    <mergeCell ref="D18:H18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85" r:id="rId1"/>
  <rowBreaks count="1" manualBreakCount="1"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Я</cp:lastModifiedBy>
  <cp:lastPrinted>2021-03-01T03:58:28Z</cp:lastPrinted>
  <dcterms:created xsi:type="dcterms:W3CDTF">2008-11-18T02:50:26Z</dcterms:created>
  <dcterms:modified xsi:type="dcterms:W3CDTF">2021-03-09T04:06:40Z</dcterms:modified>
  <cp:category/>
  <cp:version/>
  <cp:contentType/>
  <cp:contentStatus/>
</cp:coreProperties>
</file>